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/>
  <bookViews>
    <workbookView xWindow="0" yWindow="0" windowWidth="15720" windowHeight="1695"/>
  </bookViews>
  <sheets>
    <sheet name="Ejercicio" sheetId="6" r:id="rId1"/>
    <sheet name="Resumen" sheetId="3" state="hidden" r:id="rId2"/>
    <sheet name="Base de Datos" sheetId="1" state="hidden" r:id="rId3"/>
    <sheet name="Datos " sheetId="5" state="hidden" r:id="rId4"/>
    <sheet name="Instrucciones" sheetId="4" r:id="rId5"/>
  </sheets>
  <calcPr calcId="145621"/>
  <pivotCaches>
    <pivotCache cacheId="0" r:id="rId6"/>
  </pivotCaches>
</workbook>
</file>

<file path=xl/calcChain.xml><?xml version="1.0" encoding="utf-8"?>
<calcChain xmlns="http://schemas.openxmlformats.org/spreadsheetml/2006/main">
  <c r="O2" i="5" l="1"/>
  <c r="Q3" i="5"/>
  <c r="Q4" i="5"/>
  <c r="Q5" i="5"/>
  <c r="Q6" i="5"/>
  <c r="Q7" i="5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Q25" i="5"/>
  <c r="Q2" i="5"/>
  <c r="R7" i="5"/>
  <c r="R11" i="5"/>
  <c r="R12" i="5"/>
  <c r="R15" i="5"/>
  <c r="R16" i="5"/>
  <c r="P6" i="5"/>
  <c r="P11" i="5"/>
  <c r="P15" i="5"/>
  <c r="P19" i="5"/>
  <c r="P20" i="5"/>
  <c r="P23" i="5"/>
  <c r="P24" i="5"/>
  <c r="N6" i="5"/>
  <c r="N18" i="5"/>
  <c r="N19" i="5"/>
  <c r="N22" i="5"/>
  <c r="N23" i="5"/>
  <c r="N25" i="5"/>
  <c r="N2" i="5"/>
  <c r="O9" i="5"/>
  <c r="O13" i="5"/>
  <c r="O25" i="5"/>
  <c r="T6" i="5"/>
  <c r="L3" i="5"/>
  <c r="M3" i="5" s="1"/>
  <c r="L4" i="5"/>
  <c r="M4" i="5" s="1"/>
  <c r="L5" i="5"/>
  <c r="N4" i="5" s="1"/>
  <c r="L6" i="5"/>
  <c r="M6" i="5" s="1"/>
  <c r="L7" i="5"/>
  <c r="M7" i="5" s="1"/>
  <c r="L8" i="5"/>
  <c r="M8" i="5" s="1"/>
  <c r="L9" i="5"/>
  <c r="R9" i="5" s="1"/>
  <c r="L10" i="5"/>
  <c r="M10" i="5" s="1"/>
  <c r="L11" i="5"/>
  <c r="M11" i="5" s="1"/>
  <c r="L12" i="5"/>
  <c r="M12" i="5" s="1"/>
  <c r="L13" i="5"/>
  <c r="R13" i="5" s="1"/>
  <c r="L14" i="5"/>
  <c r="M14" i="5" s="1"/>
  <c r="L15" i="5"/>
  <c r="M15" i="5" s="1"/>
  <c r="L16" i="5"/>
  <c r="M16" i="5" s="1"/>
  <c r="L17" i="5"/>
  <c r="P17" i="5" s="1"/>
  <c r="L18" i="5"/>
  <c r="M18" i="5" s="1"/>
  <c r="L19" i="5"/>
  <c r="M19" i="5" s="1"/>
  <c r="L20" i="5"/>
  <c r="M20" i="5" s="1"/>
  <c r="L21" i="5"/>
  <c r="M21" i="5" s="1"/>
  <c r="L22" i="5"/>
  <c r="M22" i="5" s="1"/>
  <c r="L23" i="5"/>
  <c r="M23" i="5" s="1"/>
  <c r="L24" i="5"/>
  <c r="M24" i="5" s="1"/>
  <c r="L25" i="5"/>
  <c r="M25" i="5" s="1"/>
  <c r="L2" i="5"/>
  <c r="M2" i="5" s="1"/>
  <c r="N12" i="5" l="1"/>
  <c r="R25" i="5"/>
  <c r="R21" i="5"/>
  <c r="O24" i="5"/>
  <c r="O19" i="5"/>
  <c r="O12" i="5"/>
  <c r="O8" i="5"/>
  <c r="N11" i="5"/>
  <c r="N5" i="5"/>
  <c r="P14" i="5"/>
  <c r="P10" i="5"/>
  <c r="P4" i="5"/>
  <c r="R24" i="5"/>
  <c r="R20" i="5"/>
  <c r="R6" i="5"/>
  <c r="O23" i="5"/>
  <c r="O18" i="5"/>
  <c r="O11" i="5"/>
  <c r="O6" i="5"/>
  <c r="N21" i="5"/>
  <c r="N17" i="5"/>
  <c r="N10" i="5"/>
  <c r="P2" i="5"/>
  <c r="P22" i="5"/>
  <c r="P18" i="5"/>
  <c r="P13" i="5"/>
  <c r="P9" i="5"/>
  <c r="P3" i="5"/>
  <c r="R23" i="5"/>
  <c r="R19" i="5"/>
  <c r="R14" i="5"/>
  <c r="R10" i="5"/>
  <c r="R4" i="5"/>
  <c r="U10" i="5" s="1"/>
  <c r="O20" i="5"/>
  <c r="O21" i="5"/>
  <c r="O17" i="5"/>
  <c r="O10" i="5"/>
  <c r="O5" i="5"/>
  <c r="N24" i="5"/>
  <c r="N20" i="5"/>
  <c r="N13" i="5"/>
  <c r="N8" i="5"/>
  <c r="P25" i="5"/>
  <c r="P21" i="5"/>
  <c r="P16" i="5"/>
  <c r="P12" i="5"/>
  <c r="P7" i="5"/>
  <c r="R2" i="5"/>
  <c r="R22" i="5"/>
  <c r="R18" i="5"/>
  <c r="R3" i="5"/>
  <c r="R8" i="5"/>
  <c r="N7" i="5"/>
  <c r="P8" i="5"/>
  <c r="O7" i="5"/>
  <c r="O16" i="5"/>
  <c r="N16" i="5"/>
  <c r="R17" i="5"/>
  <c r="R5" i="5"/>
  <c r="O4" i="5"/>
  <c r="P5" i="5"/>
  <c r="N9" i="5"/>
  <c r="O22" i="5"/>
  <c r="N15" i="5"/>
  <c r="O15" i="5"/>
  <c r="O14" i="5"/>
  <c r="N14" i="5"/>
  <c r="O3" i="5"/>
  <c r="N3" i="5"/>
  <c r="M9" i="5"/>
  <c r="M5" i="5"/>
  <c r="M17" i="5"/>
  <c r="M13" i="5"/>
  <c r="T2" i="5"/>
  <c r="U2" i="5"/>
  <c r="P5" i="3"/>
  <c r="O5" i="3"/>
  <c r="T10" i="5" l="1"/>
  <c r="M46" i="1"/>
  <c r="M40" i="1"/>
  <c r="M30" i="1"/>
  <c r="M6" i="1"/>
  <c r="M48" i="1"/>
  <c r="M45" i="1"/>
  <c r="M24" i="1"/>
  <c r="M12" i="1"/>
  <c r="M51" i="1"/>
  <c r="M36" i="1"/>
  <c r="M23" i="1"/>
  <c r="M8" i="1"/>
  <c r="N8" i="1" s="1"/>
  <c r="M5" i="1"/>
  <c r="M32" i="1"/>
  <c r="M29" i="1"/>
  <c r="M14" i="1"/>
  <c r="M11" i="1"/>
  <c r="M39" i="1"/>
  <c r="M20" i="1"/>
  <c r="M44" i="1"/>
  <c r="M50" i="1"/>
  <c r="M22" i="1"/>
  <c r="M18" i="1"/>
  <c r="M16" i="1"/>
  <c r="M13" i="1"/>
  <c r="M7" i="1"/>
  <c r="M28" i="1"/>
  <c r="M38" i="1"/>
  <c r="M4" i="1"/>
  <c r="M42" i="1"/>
  <c r="M35" i="1"/>
  <c r="M19" i="1"/>
  <c r="M43" i="1"/>
  <c r="M37" i="1"/>
  <c r="M31" i="1"/>
  <c r="M26" i="1"/>
  <c r="M10" i="1"/>
  <c r="M3" i="1"/>
  <c r="M47" i="1"/>
  <c r="M34" i="1"/>
  <c r="M27" i="1"/>
  <c r="M21" i="1"/>
  <c r="M15" i="1"/>
  <c r="M49" i="1"/>
  <c r="M41" i="1"/>
  <c r="M33" i="1"/>
  <c r="M25" i="1"/>
  <c r="M17" i="1"/>
  <c r="M9" i="1"/>
  <c r="V2" i="1" l="1"/>
  <c r="B4" i="3" s="1"/>
  <c r="M2" i="1"/>
  <c r="N2" i="1" s="1"/>
  <c r="O2" i="1" s="1"/>
  <c r="U2" i="1"/>
  <c r="B3" i="3" s="1"/>
  <c r="N36" i="1"/>
  <c r="O36" i="1" s="1"/>
  <c r="P36" i="1" s="1"/>
  <c r="Q36" i="1" s="1"/>
  <c r="N40" i="1"/>
  <c r="O40" i="1" s="1"/>
  <c r="P40" i="1" s="1"/>
  <c r="Q40" i="1" s="1"/>
  <c r="N46" i="1"/>
  <c r="O46" i="1" s="1"/>
  <c r="P46" i="1" s="1"/>
  <c r="Q46" i="1" s="1"/>
  <c r="O8" i="1"/>
  <c r="P8" i="1" s="1"/>
  <c r="N12" i="1"/>
  <c r="O12" i="1" s="1"/>
  <c r="P12" i="1" s="1"/>
  <c r="Q12" i="1" s="1"/>
  <c r="N6" i="1"/>
  <c r="O6" i="1" s="1"/>
  <c r="N23" i="1"/>
  <c r="O23" i="1" s="1"/>
  <c r="N24" i="1"/>
  <c r="O24" i="1" s="1"/>
  <c r="P24" i="1" s="1"/>
  <c r="Q24" i="1" s="1"/>
  <c r="N30" i="1"/>
  <c r="O30" i="1" s="1"/>
  <c r="P30" i="1" s="1"/>
  <c r="Q30" i="1" s="1"/>
  <c r="N39" i="1"/>
  <c r="O39" i="1" s="1"/>
  <c r="N32" i="1"/>
  <c r="N14" i="1"/>
  <c r="N5" i="1"/>
  <c r="O5" i="1" s="1"/>
  <c r="N45" i="1"/>
  <c r="O45" i="1" s="1"/>
  <c r="N20" i="1"/>
  <c r="O20" i="1" s="1"/>
  <c r="N29" i="1"/>
  <c r="O29" i="1" s="1"/>
  <c r="N11" i="1"/>
  <c r="N48" i="1"/>
  <c r="O48" i="1" s="1"/>
  <c r="N51" i="1"/>
  <c r="O51" i="1" s="1"/>
  <c r="N17" i="1"/>
  <c r="O17" i="1" s="1"/>
  <c r="N49" i="1"/>
  <c r="O49" i="1" s="1"/>
  <c r="N34" i="1"/>
  <c r="N26" i="1"/>
  <c r="O26" i="1" s="1"/>
  <c r="N19" i="1"/>
  <c r="O19" i="1" s="1"/>
  <c r="N16" i="1"/>
  <c r="O16" i="1" s="1"/>
  <c r="N25" i="1"/>
  <c r="O25" i="1" s="1"/>
  <c r="N15" i="1"/>
  <c r="O15" i="1" s="1"/>
  <c r="N47" i="1"/>
  <c r="O47" i="1" s="1"/>
  <c r="N31" i="1"/>
  <c r="O31" i="1" s="1"/>
  <c r="N35" i="1"/>
  <c r="O35" i="1" s="1"/>
  <c r="N18" i="1"/>
  <c r="O18" i="1" s="1"/>
  <c r="N33" i="1"/>
  <c r="O33" i="1" s="1"/>
  <c r="N21" i="1"/>
  <c r="O21" i="1" s="1"/>
  <c r="N3" i="1"/>
  <c r="O3" i="1" s="1"/>
  <c r="N37" i="1"/>
  <c r="O37" i="1" s="1"/>
  <c r="N42" i="1"/>
  <c r="N28" i="1"/>
  <c r="O28" i="1" s="1"/>
  <c r="N7" i="1"/>
  <c r="O7" i="1" s="1"/>
  <c r="N22" i="1"/>
  <c r="O22" i="1" s="1"/>
  <c r="N50" i="1"/>
  <c r="O50" i="1" s="1"/>
  <c r="N44" i="1"/>
  <c r="O44" i="1" s="1"/>
  <c r="N9" i="1"/>
  <c r="O9" i="1" s="1"/>
  <c r="N41" i="1"/>
  <c r="O41" i="1" s="1"/>
  <c r="N27" i="1"/>
  <c r="O27" i="1" s="1"/>
  <c r="N10" i="1"/>
  <c r="O10" i="1" s="1"/>
  <c r="N43" i="1"/>
  <c r="O43" i="1" s="1"/>
  <c r="N4" i="1"/>
  <c r="O4" i="1" s="1"/>
  <c r="N38" i="1"/>
  <c r="O38" i="1" s="1"/>
  <c r="N13" i="1"/>
  <c r="O13" i="1" s="1"/>
  <c r="R30" i="1" l="1"/>
  <c r="S30" i="1" s="1"/>
  <c r="R24" i="1"/>
  <c r="S24" i="1" s="1"/>
  <c r="R40" i="1"/>
  <c r="S40" i="1" s="1"/>
  <c r="R36" i="1"/>
  <c r="S36" i="1" s="1"/>
  <c r="R12" i="1"/>
  <c r="S12" i="1" s="1"/>
  <c r="R46" i="1"/>
  <c r="S46" i="1" s="1"/>
  <c r="Q8" i="1"/>
  <c r="R8" i="1" s="1"/>
  <c r="P5" i="1"/>
  <c r="Q5" i="1" s="1"/>
  <c r="P45" i="1"/>
  <c r="Q45" i="1" s="1"/>
  <c r="P50" i="1"/>
  <c r="P21" i="1"/>
  <c r="O34" i="1"/>
  <c r="P34" i="1" s="1"/>
  <c r="Q34" i="1" s="1"/>
  <c r="O14" i="1"/>
  <c r="P37" i="1"/>
  <c r="O11" i="1"/>
  <c r="P11" i="1" s="1"/>
  <c r="Q11" i="1" s="1"/>
  <c r="O32" i="1"/>
  <c r="P23" i="1"/>
  <c r="O42" i="1"/>
  <c r="P20" i="1"/>
  <c r="P26" i="1"/>
  <c r="Q26" i="1" s="1"/>
  <c r="P6" i="1"/>
  <c r="P39" i="1"/>
  <c r="P44" i="1"/>
  <c r="P29" i="1"/>
  <c r="P48" i="1"/>
  <c r="P51" i="1"/>
  <c r="P9" i="1"/>
  <c r="P3" i="1"/>
  <c r="P4" i="1"/>
  <c r="P25" i="1"/>
  <c r="P13" i="1"/>
  <c r="Q13" i="1" s="1"/>
  <c r="P28" i="1"/>
  <c r="Q28" i="1" s="1"/>
  <c r="P18" i="1"/>
  <c r="P38" i="1"/>
  <c r="P43" i="1"/>
  <c r="P10" i="1"/>
  <c r="P27" i="1"/>
  <c r="P22" i="1"/>
  <c r="Q22" i="1" s="1"/>
  <c r="P7" i="1"/>
  <c r="P33" i="1"/>
  <c r="P35" i="1"/>
  <c r="P19" i="1"/>
  <c r="Q19" i="1" s="1"/>
  <c r="P49" i="1"/>
  <c r="Q49" i="1" s="1"/>
  <c r="P17" i="1"/>
  <c r="Q17" i="1" s="1"/>
  <c r="P2" i="1"/>
  <c r="Q2" i="1" s="1"/>
  <c r="R34" i="1" l="1"/>
  <c r="S34" i="1" s="1"/>
  <c r="R49" i="1"/>
  <c r="S49" i="1" s="1"/>
  <c r="R5" i="1"/>
  <c r="S5" i="1" s="1"/>
  <c r="R13" i="1"/>
  <c r="S13" i="1" s="1"/>
  <c r="R26" i="1"/>
  <c r="S26" i="1" s="1"/>
  <c r="Q50" i="1"/>
  <c r="R50" i="1" s="1"/>
  <c r="S50" i="1" s="1"/>
  <c r="R22" i="1"/>
  <c r="S22" i="1" s="1"/>
  <c r="Q10" i="1"/>
  <c r="R10" i="1" s="1"/>
  <c r="S10" i="1" s="1"/>
  <c r="R17" i="1"/>
  <c r="S17" i="1" s="1"/>
  <c r="R28" i="1"/>
  <c r="S28" i="1" s="1"/>
  <c r="R45" i="1"/>
  <c r="S45" i="1" s="1"/>
  <c r="Q44" i="1"/>
  <c r="R44" i="1" s="1"/>
  <c r="R19" i="1"/>
  <c r="S19" i="1" s="1"/>
  <c r="R11" i="1"/>
  <c r="S11" i="1" s="1"/>
  <c r="R2" i="1"/>
  <c r="S2" i="1" s="1"/>
  <c r="Q35" i="1"/>
  <c r="R35" i="1" s="1"/>
  <c r="Q27" i="1"/>
  <c r="R27" i="1" s="1"/>
  <c r="Q7" i="1"/>
  <c r="R7" i="1" s="1"/>
  <c r="Q43" i="1"/>
  <c r="Q9" i="1"/>
  <c r="R9" i="1" s="1"/>
  <c r="S8" i="1"/>
  <c r="Q25" i="1"/>
  <c r="R25" i="1" s="1"/>
  <c r="Q38" i="1"/>
  <c r="R38" i="1" s="1"/>
  <c r="Q51" i="1"/>
  <c r="R51" i="1" s="1"/>
  <c r="Q39" i="1"/>
  <c r="R39" i="1" s="1"/>
  <c r="Q21" i="1"/>
  <c r="R21" i="1" s="1"/>
  <c r="Q4" i="1"/>
  <c r="R4" i="1" s="1"/>
  <c r="Q6" i="1"/>
  <c r="R6" i="1" s="1"/>
  <c r="P42" i="1"/>
  <c r="Q37" i="1"/>
  <c r="R37" i="1" s="1"/>
  <c r="Q33" i="1"/>
  <c r="R33" i="1" s="1"/>
  <c r="Q29" i="1"/>
  <c r="R29" i="1" s="1"/>
  <c r="Q23" i="1"/>
  <c r="R23" i="1" s="1"/>
  <c r="P14" i="1"/>
  <c r="Q14" i="1" s="1"/>
  <c r="Q20" i="1"/>
  <c r="R20" i="1" s="1"/>
  <c r="P32" i="1"/>
  <c r="Q32" i="1" s="1"/>
  <c r="Q3" i="1"/>
  <c r="R3" i="1" s="1"/>
  <c r="P41" i="1"/>
  <c r="P16" i="1"/>
  <c r="P31" i="1"/>
  <c r="P15" i="1"/>
  <c r="Q48" i="1"/>
  <c r="R48" i="1" s="1"/>
  <c r="P47" i="1"/>
  <c r="Q18" i="1"/>
  <c r="R18" i="1" s="1"/>
  <c r="S27" i="1" l="1"/>
  <c r="R43" i="1"/>
  <c r="S43" i="1" s="1"/>
  <c r="S44" i="1"/>
  <c r="S9" i="1"/>
  <c r="S35" i="1"/>
  <c r="R14" i="1"/>
  <c r="S14" i="1" s="1"/>
  <c r="R32" i="1"/>
  <c r="S32" i="1" s="1"/>
  <c r="S3" i="1"/>
  <c r="S4" i="1"/>
  <c r="S21" i="1"/>
  <c r="S18" i="1"/>
  <c r="S7" i="1"/>
  <c r="S6" i="1"/>
  <c r="S29" i="1"/>
  <c r="S20" i="1"/>
  <c r="S25" i="1"/>
  <c r="S38" i="1"/>
  <c r="S23" i="1"/>
  <c r="S37" i="1"/>
  <c r="S39" i="1"/>
  <c r="S48" i="1"/>
  <c r="S33" i="1"/>
  <c r="Q42" i="1"/>
  <c r="R42" i="1" s="1"/>
  <c r="S51" i="1"/>
  <c r="Q15" i="1"/>
  <c r="Q31" i="1"/>
  <c r="R31" i="1" s="1"/>
  <c r="Q47" i="1"/>
  <c r="R47" i="1" s="1"/>
  <c r="Q16" i="1"/>
  <c r="R16" i="1" s="1"/>
  <c r="Q41" i="1"/>
  <c r="R41" i="1" s="1"/>
  <c r="R15" i="1" l="1"/>
  <c r="S15" i="1" s="1"/>
  <c r="S16" i="1"/>
  <c r="S31" i="1"/>
  <c r="S47" i="1"/>
  <c r="S42" i="1"/>
  <c r="S41" i="1"/>
</calcChain>
</file>

<file path=xl/sharedStrings.xml><?xml version="1.0" encoding="utf-8"?>
<sst xmlns="http://schemas.openxmlformats.org/spreadsheetml/2006/main" count="262" uniqueCount="213">
  <si>
    <t>nombre</t>
  </si>
  <si>
    <t>apellidos</t>
  </si>
  <si>
    <t>edad</t>
  </si>
  <si>
    <t>sexo</t>
  </si>
  <si>
    <t>identificacion</t>
  </si>
  <si>
    <t>n1</t>
  </si>
  <si>
    <t>n2</t>
  </si>
  <si>
    <t>n3</t>
  </si>
  <si>
    <t>n4</t>
  </si>
  <si>
    <t>n5</t>
  </si>
  <si>
    <t>nf</t>
  </si>
  <si>
    <t>Nombre Alumno 1</t>
  </si>
  <si>
    <t>Apellido Alumno 1</t>
  </si>
  <si>
    <t>Nombre Alumno 2</t>
  </si>
  <si>
    <t>Apellido Alumno 2</t>
  </si>
  <si>
    <t>Nombre Alumno 3</t>
  </si>
  <si>
    <t>Apellido Alumno 3</t>
  </si>
  <si>
    <t>Nombre Alumno 4</t>
  </si>
  <si>
    <t>Apellido Alumno 4</t>
  </si>
  <si>
    <t>Nombre Alumno 5</t>
  </si>
  <si>
    <t>Apellido Alumno 5</t>
  </si>
  <si>
    <t>Nombre Alumno 6</t>
  </si>
  <si>
    <t>Apellido Alumno 6</t>
  </si>
  <si>
    <t>Nombre Alumno 7</t>
  </si>
  <si>
    <t>Apellido Alumno 7</t>
  </si>
  <si>
    <t>Nombre Alumno 8</t>
  </si>
  <si>
    <t>Apellido Alumno 8</t>
  </si>
  <si>
    <t>Nombre Alumno 9</t>
  </si>
  <si>
    <t>Apellido Alumno 9</t>
  </si>
  <si>
    <t>Nombre Alumno 10</t>
  </si>
  <si>
    <t>Apellido Alumno 10</t>
  </si>
  <si>
    <t>Nombre Alumno 11</t>
  </si>
  <si>
    <t>Apellido Alumno 11</t>
  </si>
  <si>
    <t>Nombre Alumno 12</t>
  </si>
  <si>
    <t>Apellido Alumno 12</t>
  </si>
  <si>
    <t>Nombre Alumno 13</t>
  </si>
  <si>
    <t>Apellido Alumno 13</t>
  </si>
  <si>
    <t>Nombre Alumno 14</t>
  </si>
  <si>
    <t>Apellido Alumno 14</t>
  </si>
  <si>
    <t>Nombre Alumno 15</t>
  </si>
  <si>
    <t>Apellido Alumno 15</t>
  </si>
  <si>
    <t>Nombre Alumno 16</t>
  </si>
  <si>
    <t>Apellido Alumno 16</t>
  </si>
  <si>
    <t>Nombre Alumno 17</t>
  </si>
  <si>
    <t>Apellido Alumno 17</t>
  </si>
  <si>
    <t>Nombre Alumno 18</t>
  </si>
  <si>
    <t>Apellido Alumno 18</t>
  </si>
  <si>
    <t>Nombre Alumno 19</t>
  </si>
  <si>
    <t>Apellido Alumno 19</t>
  </si>
  <si>
    <t>Nombre Alumno 20</t>
  </si>
  <si>
    <t>Apellido Alumno 20</t>
  </si>
  <si>
    <t>Nombre Alumno 21</t>
  </si>
  <si>
    <t>Apellido Alumno 21</t>
  </si>
  <si>
    <t>Nombre Alumno 22</t>
  </si>
  <si>
    <t>Apellido Alumno 22</t>
  </si>
  <si>
    <t>Nombre Alumno 23</t>
  </si>
  <si>
    <t>Apellido Alumno 23</t>
  </si>
  <si>
    <t>Nombre Alumno 24</t>
  </si>
  <si>
    <t>Apellido Alumno 24</t>
  </si>
  <si>
    <t>Nombre Alumno 25</t>
  </si>
  <si>
    <t>Apellido Alumno 25</t>
  </si>
  <si>
    <t>Nombre Alumno 26</t>
  </si>
  <si>
    <t>Apellido Alumno 26</t>
  </si>
  <si>
    <t>Nombre Alumno 27</t>
  </si>
  <si>
    <t>Apellido Alumno 27</t>
  </si>
  <si>
    <t>Nombre Alumno 28</t>
  </si>
  <si>
    <t>Apellido Alumno 28</t>
  </si>
  <si>
    <t>Nombre Alumno 29</t>
  </si>
  <si>
    <t>Apellido Alumno 29</t>
  </si>
  <si>
    <t>Nombre Alumno 30</t>
  </si>
  <si>
    <t>Apellido Alumno 30</t>
  </si>
  <si>
    <t>Nombre Alumno 31</t>
  </si>
  <si>
    <t>Apellido Alumno 31</t>
  </si>
  <si>
    <t>Nombre Alumno 32</t>
  </si>
  <si>
    <t>Apellido Alumno 32</t>
  </si>
  <si>
    <t>Nombre Alumno 33</t>
  </si>
  <si>
    <t>Apellido Alumno 33</t>
  </si>
  <si>
    <t>Nombre Alumno 34</t>
  </si>
  <si>
    <t>Apellido Alumno 34</t>
  </si>
  <si>
    <t>Nombre Alumno 35</t>
  </si>
  <si>
    <t>Apellido Alumno 35</t>
  </si>
  <si>
    <t>Nombre Alumno 36</t>
  </si>
  <si>
    <t>Apellido Alumno 36</t>
  </si>
  <si>
    <t>Nombre Alumno 37</t>
  </si>
  <si>
    <t>Apellido Alumno 37</t>
  </si>
  <si>
    <t>Nombre Alumno 38</t>
  </si>
  <si>
    <t>Apellido Alumno 38</t>
  </si>
  <si>
    <t>Nombre Alumno 39</t>
  </si>
  <si>
    <t>Apellido Alumno 39</t>
  </si>
  <si>
    <t>Nombre Alumno 40</t>
  </si>
  <si>
    <t>Apellido Alumno 40</t>
  </si>
  <si>
    <t>Nombre Alumno 41</t>
  </si>
  <si>
    <t>Apellido Alumno 41</t>
  </si>
  <si>
    <t>Nombre Alumno 42</t>
  </si>
  <si>
    <t>Apellido Alumno 42</t>
  </si>
  <si>
    <t>Nombre Alumno 43</t>
  </si>
  <si>
    <t>Apellido Alumno 43</t>
  </si>
  <si>
    <t>Nombre Alumno 44</t>
  </si>
  <si>
    <t>Apellido Alumno 44</t>
  </si>
  <si>
    <t>Nombre Alumno 45</t>
  </si>
  <si>
    <t>Apellido Alumno 45</t>
  </si>
  <si>
    <t>Nombre Alumno 46</t>
  </si>
  <si>
    <t>Apellido Alumno 46</t>
  </si>
  <si>
    <t>Nombre Alumno 47</t>
  </si>
  <si>
    <t>Apellido Alumno 47</t>
  </si>
  <si>
    <t>Nombre Alumno 48</t>
  </si>
  <si>
    <t>Apellido Alumno 48</t>
  </si>
  <si>
    <t>Nombre Alumno 49</t>
  </si>
  <si>
    <t>Apellido Alumno 49</t>
  </si>
  <si>
    <t>Nombre Alumno 50</t>
  </si>
  <si>
    <t>Apellido Alumno 50</t>
  </si>
  <si>
    <t>Cantidad de Asistencias</t>
  </si>
  <si>
    <t>Beca</t>
  </si>
  <si>
    <t>1/2 Beca</t>
  </si>
  <si>
    <t>Expulsión</t>
  </si>
  <si>
    <t>Suspención 1 año</t>
  </si>
  <si>
    <t>Suspención Seis Meses</t>
  </si>
  <si>
    <t>Definitivo</t>
  </si>
  <si>
    <t>Aprobado o Reprobado</t>
  </si>
  <si>
    <t>Maxima Nota</t>
  </si>
  <si>
    <t>Mínima Nota</t>
  </si>
  <si>
    <t>Aprobado</t>
  </si>
  <si>
    <t>Reprobado</t>
  </si>
  <si>
    <t>Total general</t>
  </si>
  <si>
    <t>Suspendido 6 meses</t>
  </si>
  <si>
    <t>Concepto</t>
  </si>
  <si>
    <t>Cantidad</t>
  </si>
  <si>
    <t>Nota Máxima</t>
  </si>
  <si>
    <t>Nota Mínima</t>
  </si>
  <si>
    <t>Buscador de Estudiantes</t>
  </si>
  <si>
    <t>Ingrese la Identificación</t>
  </si>
  <si>
    <t>Nombre del Estudiante</t>
  </si>
  <si>
    <t>Apellido del Estudiante</t>
  </si>
  <si>
    <t>Nº en la lista</t>
  </si>
  <si>
    <t>Cantida Mujeres</t>
  </si>
  <si>
    <t>Cantidad Hombres</t>
  </si>
  <si>
    <t>GOMEZ</t>
  </si>
  <si>
    <t>JOSE</t>
  </si>
  <si>
    <t>MORALES</t>
  </si>
  <si>
    <t>JAVIER</t>
  </si>
  <si>
    <t>AGUIRRE</t>
  </si>
  <si>
    <t>GUSTAVO</t>
  </si>
  <si>
    <t>GARRO TIRADO</t>
  </si>
  <si>
    <t>ELCY</t>
  </si>
  <si>
    <t>RAMIREZ</t>
  </si>
  <si>
    <t>CARLOS</t>
  </si>
  <si>
    <t>OSPINA</t>
  </si>
  <si>
    <t>DAGOBERTO</t>
  </si>
  <si>
    <t>ALVAREZ</t>
  </si>
  <si>
    <t>BLADIMIRA</t>
  </si>
  <si>
    <t>BANQUITOS</t>
  </si>
  <si>
    <t>ARMANDO</t>
  </si>
  <si>
    <t>LEON</t>
  </si>
  <si>
    <t>ZHARIK</t>
  </si>
  <si>
    <t>GUTIERREZ</t>
  </si>
  <si>
    <t>TERESA</t>
  </si>
  <si>
    <t>ISABEL</t>
  </si>
  <si>
    <t>CHAVERRA</t>
  </si>
  <si>
    <t>JUAN</t>
  </si>
  <si>
    <t>BETANCUR</t>
  </si>
  <si>
    <t>INES</t>
  </si>
  <si>
    <t>ESTRADA</t>
  </si>
  <si>
    <t>VERONICA</t>
  </si>
  <si>
    <t>JARAMILLO</t>
  </si>
  <si>
    <t>SANDRA</t>
  </si>
  <si>
    <t>PEDRO</t>
  </si>
  <si>
    <t>BUSTAMANTE</t>
  </si>
  <si>
    <t>TIBURCIO</t>
  </si>
  <si>
    <t>AIDE</t>
  </si>
  <si>
    <t>CANO</t>
  </si>
  <si>
    <t>PAULA</t>
  </si>
  <si>
    <t>CORREA</t>
  </si>
  <si>
    <t>HECTOR</t>
  </si>
  <si>
    <t>LOPEZ</t>
  </si>
  <si>
    <t>ANDRADE</t>
  </si>
  <si>
    <t>IVAN</t>
  </si>
  <si>
    <t>URIBE</t>
  </si>
  <si>
    <t>ALVARO</t>
  </si>
  <si>
    <t>SEPULVEDA</t>
  </si>
  <si>
    <t>CRISTINA</t>
  </si>
  <si>
    <t>Aprobados</t>
  </si>
  <si>
    <t>Reprobados</t>
  </si>
  <si>
    <t>Resultado Final</t>
  </si>
  <si>
    <t>Matricula Condicional</t>
  </si>
  <si>
    <t>Prueba de formular EXCEL</t>
  </si>
  <si>
    <r>
      <t>1.</t>
    </r>
    <r>
      <rPr>
        <i/>
        <sz val="7"/>
        <color theme="1"/>
        <rFont val="Times New Roman"/>
        <family val="1"/>
      </rPr>
      <t xml:space="preserve">     </t>
    </r>
    <r>
      <rPr>
        <i/>
        <sz val="14"/>
        <color theme="1"/>
        <rFont val="Calibri"/>
        <family val="2"/>
        <scheme val="minor"/>
      </rPr>
      <t>Nº de lista es Progresivo: entre los dos primeros números ( 1 y 2)y luego aplique auto llenado hasta el Nº 25</t>
    </r>
  </si>
  <si>
    <r>
      <t>2.</t>
    </r>
    <r>
      <rPr>
        <i/>
        <sz val="7"/>
        <color theme="1"/>
        <rFont val="Times New Roman"/>
        <family val="1"/>
      </rPr>
      <t xml:space="preserve">     </t>
    </r>
    <r>
      <rPr>
        <i/>
        <sz val="14"/>
        <color theme="1"/>
        <rFont val="Calibri"/>
        <family val="2"/>
        <scheme val="minor"/>
      </rPr>
      <t xml:space="preserve">Ingrese el número de asistencia a clase para cada estudiante: para ello ingrese los números entre 10 y 30 </t>
    </r>
  </si>
  <si>
    <r>
      <t>3.</t>
    </r>
    <r>
      <rPr>
        <i/>
        <sz val="7"/>
        <color theme="1"/>
        <rFont val="Times New Roman"/>
        <family val="1"/>
      </rPr>
      <t xml:space="preserve">     </t>
    </r>
    <r>
      <rPr>
        <i/>
        <sz val="14"/>
        <color theme="1"/>
        <rFont val="Calibri"/>
        <family val="2"/>
        <scheme val="minor"/>
      </rPr>
      <t xml:space="preserve">Nombres Observe la imagen y llene según </t>
    </r>
  </si>
  <si>
    <r>
      <t>4.</t>
    </r>
    <r>
      <rPr>
        <i/>
        <sz val="7"/>
        <color theme="1"/>
        <rFont val="Times New Roman"/>
        <family val="1"/>
      </rPr>
      <t xml:space="preserve">     </t>
    </r>
    <r>
      <rPr>
        <i/>
        <sz val="14"/>
        <color theme="1"/>
        <rFont val="Calibri"/>
        <family val="2"/>
        <scheme val="minor"/>
      </rPr>
      <t>La edad Varia ente 13 y 15 años para los 25 estudiantes ( digite edades)</t>
    </r>
  </si>
  <si>
    <r>
      <t>5.</t>
    </r>
    <r>
      <rPr>
        <i/>
        <sz val="7"/>
        <color theme="1"/>
        <rFont val="Times New Roman"/>
        <family val="1"/>
      </rPr>
      <t xml:space="preserve">     </t>
    </r>
    <r>
      <rPr>
        <i/>
        <sz val="14"/>
        <color theme="1"/>
        <rFont val="Calibri"/>
        <family val="2"/>
        <scheme val="minor"/>
      </rPr>
      <t>Sexo: fíjese en la columna nombre apellido e ingrese el dato M y H</t>
    </r>
  </si>
  <si>
    <r>
      <t>6.</t>
    </r>
    <r>
      <rPr>
        <i/>
        <sz val="7"/>
        <color theme="1"/>
        <rFont val="Times New Roman"/>
        <family val="1"/>
      </rPr>
      <t xml:space="preserve">     </t>
    </r>
    <r>
      <rPr>
        <i/>
        <sz val="14"/>
        <color theme="1"/>
        <rFont val="Calibri"/>
        <family val="2"/>
        <scheme val="minor"/>
      </rPr>
      <t>Las columnas:n1,n2,n3,n4,n5: son las calificaciones de cada estudiante  ingrese según la imagen que aparece al principio ( será notas entre ( 0 ) y cinco)</t>
    </r>
  </si>
  <si>
    <r>
      <t>7.</t>
    </r>
    <r>
      <rPr>
        <i/>
        <sz val="7"/>
        <color theme="1"/>
        <rFont val="Times New Roman"/>
        <family val="1"/>
      </rPr>
      <t xml:space="preserve">     </t>
    </r>
    <r>
      <rPr>
        <i/>
        <sz val="14"/>
        <color theme="1"/>
        <rFont val="Calibri"/>
        <family val="2"/>
        <scheme val="minor"/>
      </rPr>
      <t>Aplicar fórmulas para calcular la nf (nota final)  con la formula promedio ente n1:n5</t>
    </r>
  </si>
  <si>
    <r>
      <t>8.</t>
    </r>
    <r>
      <rPr>
        <i/>
        <sz val="7"/>
        <color theme="1"/>
        <rFont val="Times New Roman"/>
        <family val="1"/>
      </rPr>
      <t xml:space="preserve">     </t>
    </r>
    <r>
      <rPr>
        <i/>
        <sz val="14"/>
        <color theme="1"/>
        <rFont val="Calibri"/>
        <family val="2"/>
        <scheme val="minor"/>
      </rPr>
      <t xml:space="preserve">Ganan </t>
    </r>
    <r>
      <rPr>
        <b/>
        <i/>
        <sz val="14"/>
        <color theme="1"/>
        <rFont val="Calibri"/>
        <family val="2"/>
        <scheme val="minor"/>
      </rPr>
      <t>BECA</t>
    </r>
    <r>
      <rPr>
        <i/>
        <sz val="14"/>
        <color theme="1"/>
        <rFont val="Calibri"/>
        <family val="2"/>
        <scheme val="minor"/>
      </rPr>
      <t xml:space="preserve"> los que tengan en la </t>
    </r>
    <r>
      <rPr>
        <b/>
        <i/>
        <sz val="14"/>
        <color theme="1"/>
        <rFont val="Calibri"/>
        <family val="2"/>
        <scheme val="minor"/>
      </rPr>
      <t>Nota final</t>
    </r>
    <r>
      <rPr>
        <i/>
        <sz val="14"/>
        <color theme="1"/>
        <rFont val="Calibri"/>
        <family val="2"/>
        <scheme val="minor"/>
      </rPr>
      <t xml:space="preserve">  calificación mayor o igual a 4,8</t>
    </r>
  </si>
  <si>
    <r>
      <t>9.</t>
    </r>
    <r>
      <rPr>
        <i/>
        <sz val="7"/>
        <color theme="1"/>
        <rFont val="Times New Roman"/>
        <family val="1"/>
      </rPr>
      <t xml:space="preserve">     </t>
    </r>
    <r>
      <rPr>
        <i/>
        <sz val="14"/>
        <color theme="1"/>
        <rFont val="Calibri"/>
        <family val="2"/>
        <scheme val="minor"/>
      </rPr>
      <t xml:space="preserve"> Ganan </t>
    </r>
    <r>
      <rPr>
        <b/>
        <i/>
        <sz val="14"/>
        <color theme="1"/>
        <rFont val="Calibri"/>
        <family val="2"/>
        <scheme val="minor"/>
      </rPr>
      <t>½ beca</t>
    </r>
    <r>
      <rPr>
        <i/>
        <sz val="14"/>
        <color theme="1"/>
        <rFont val="Calibri"/>
        <family val="2"/>
        <scheme val="minor"/>
      </rPr>
      <t xml:space="preserve"> los que tengan en la </t>
    </r>
    <r>
      <rPr>
        <b/>
        <i/>
        <sz val="14"/>
        <color theme="1"/>
        <rFont val="Calibri"/>
        <family val="2"/>
        <scheme val="minor"/>
      </rPr>
      <t>Nota final</t>
    </r>
    <r>
      <rPr>
        <i/>
        <sz val="14"/>
        <color theme="1"/>
        <rFont val="Calibri"/>
        <family val="2"/>
        <scheme val="minor"/>
      </rPr>
      <t xml:space="preserve">  calificación mayor o igual a 4,7 y tengan tenga 25 asistencias</t>
    </r>
  </si>
  <si>
    <r>
      <t>10.</t>
    </r>
    <r>
      <rPr>
        <i/>
        <sz val="7"/>
        <color theme="1"/>
        <rFont val="Times New Roman"/>
        <family val="1"/>
      </rPr>
      <t xml:space="preserve">                       </t>
    </r>
    <r>
      <rPr>
        <i/>
        <sz val="14"/>
        <color theme="1"/>
        <rFont val="Calibri"/>
        <family val="2"/>
        <scheme val="minor"/>
      </rPr>
      <t>la ½ la beca se otorgara a quienes tengas 25 asistencias y nota final igual o superior a 4.60 la fórmula es  =SI(Y(A18=25;L18&gt;4,6);"1/2 BECA";"")</t>
    </r>
  </si>
  <si>
    <r>
      <t>11.</t>
    </r>
    <r>
      <rPr>
        <i/>
        <sz val="7"/>
        <color theme="1"/>
        <rFont val="Times New Roman"/>
        <family val="1"/>
      </rPr>
      <t xml:space="preserve">                       </t>
    </r>
    <r>
      <rPr>
        <i/>
        <sz val="14"/>
        <color theme="1"/>
        <rFont val="Calibri"/>
        <family val="2"/>
        <scheme val="minor"/>
      </rPr>
      <t>Los estudiantes que tengan una nf =1,5 o asistencia inferior a 10 será expulsado.</t>
    </r>
  </si>
  <si>
    <t>La fórmula es =SI(Y(L3&lt;=1,5;A3&lt;10);"Expulsión";"")</t>
  </si>
  <si>
    <r>
      <t>12.</t>
    </r>
    <r>
      <rPr>
        <i/>
        <sz val="7"/>
        <color theme="1"/>
        <rFont val="Times New Roman"/>
        <family val="1"/>
      </rPr>
      <t xml:space="preserve">                       </t>
    </r>
    <r>
      <rPr>
        <i/>
        <sz val="14"/>
        <color theme="1"/>
        <rFont val="Calibri"/>
        <family val="2"/>
        <scheme val="minor"/>
      </rPr>
      <t>si estudiante registra una nota final igual o menor que 1,00 se de Suspención por un Año. La fórmula es =SI(L2&lt;=1;"Suspención 1 año";"")</t>
    </r>
  </si>
  <si>
    <r>
      <t>13.</t>
    </r>
    <r>
      <rPr>
        <i/>
        <sz val="7"/>
        <color theme="1"/>
        <rFont val="Times New Roman"/>
        <family val="1"/>
      </rPr>
      <t xml:space="preserve">                       </t>
    </r>
    <r>
      <rPr>
        <i/>
        <sz val="14"/>
        <color theme="1"/>
        <rFont val="Calibri"/>
        <family val="2"/>
        <scheme val="minor"/>
      </rPr>
      <t>Matricula Condicional: Si estudiante registra asistencias iguales o menores que 8 debe aparecer M- condicional. La fórmula es =SI(A2&lt;=8;"M-ricula condicional";"")</t>
    </r>
  </si>
  <si>
    <r>
      <t>14.</t>
    </r>
    <r>
      <rPr>
        <i/>
        <sz val="7"/>
        <color theme="1"/>
        <rFont val="Times New Roman"/>
        <family val="1"/>
      </rPr>
      <t xml:space="preserve">                       </t>
    </r>
    <r>
      <rPr>
        <i/>
        <sz val="14"/>
        <color theme="1"/>
        <rFont val="Calibri"/>
        <family val="2"/>
        <scheme val="minor"/>
      </rPr>
      <t>Resultado Final: De acuerdo a la Nota Final si es mayor o igual a 3 Aprobado  de lo contrario Reprobado</t>
    </r>
  </si>
  <si>
    <r>
      <t>15.</t>
    </r>
    <r>
      <rPr>
        <i/>
        <sz val="7"/>
        <color theme="1"/>
        <rFont val="Times New Roman"/>
        <family val="1"/>
      </rPr>
      <t xml:space="preserve">                       </t>
    </r>
    <r>
      <rPr>
        <i/>
        <sz val="14"/>
        <color theme="1"/>
        <rFont val="Calibri"/>
        <family val="2"/>
        <scheme val="minor"/>
      </rPr>
      <t xml:space="preserve">Cantidad de hombres, Mirar la columna sexo y aplicar la formula   </t>
    </r>
  </si>
  <si>
    <r>
      <t>·</t>
    </r>
    <r>
      <rPr>
        <sz val="7"/>
        <color theme="1"/>
        <rFont val="Times New Roman"/>
        <family val="1"/>
      </rPr>
      <t xml:space="preserve">        </t>
    </r>
    <r>
      <rPr>
        <i/>
        <sz val="14"/>
        <color theme="1"/>
        <rFont val="Calibri"/>
        <family val="2"/>
        <scheme val="minor"/>
      </rPr>
      <t>Calcular: nota más alta ( formula Máximo)</t>
    </r>
  </si>
  <si>
    <r>
      <t>·</t>
    </r>
    <r>
      <rPr>
        <sz val="7"/>
        <color theme="1"/>
        <rFont val="Times New Roman"/>
        <family val="1"/>
      </rPr>
      <t xml:space="preserve">        </t>
    </r>
    <r>
      <rPr>
        <i/>
        <sz val="14"/>
        <color theme="1"/>
        <rFont val="Calibri"/>
        <family val="2"/>
        <scheme val="minor"/>
      </rPr>
      <t xml:space="preserve">Calcular la nota mínima o más baja del grupo. ( formula Mínimo) </t>
    </r>
  </si>
  <si>
    <r>
      <t>·</t>
    </r>
    <r>
      <rPr>
        <sz val="7"/>
        <color theme="1"/>
        <rFont val="Times New Roman"/>
        <family val="1"/>
      </rPr>
      <t xml:space="preserve">        </t>
    </r>
    <r>
      <rPr>
        <i/>
        <sz val="14"/>
        <color theme="1"/>
        <rFont val="Calibri"/>
        <family val="2"/>
        <scheme val="minor"/>
      </rPr>
      <t>Cantidad de mujeres =CONTAR.SI(F2:F26;"M")</t>
    </r>
  </si>
  <si>
    <r>
      <t>·</t>
    </r>
    <r>
      <rPr>
        <sz val="7"/>
        <color theme="1"/>
        <rFont val="Times New Roman"/>
        <family val="1"/>
      </rPr>
      <t xml:space="preserve">        </t>
    </r>
    <r>
      <rPr>
        <i/>
        <sz val="14"/>
        <color theme="1"/>
        <rFont val="Calibri"/>
        <family val="2"/>
        <scheme val="minor"/>
      </rPr>
      <t xml:space="preserve">Cantidad de hombres: Aplicar la misma fórmula Contar. Si </t>
    </r>
  </si>
  <si>
    <r>
      <t>·</t>
    </r>
    <r>
      <rPr>
        <sz val="7"/>
        <color theme="1"/>
        <rFont val="Times New Roman"/>
        <family val="1"/>
      </rPr>
      <t xml:space="preserve">        </t>
    </r>
    <r>
      <rPr>
        <i/>
        <sz val="14"/>
        <color theme="1"/>
        <rFont val="Calibri"/>
        <family val="2"/>
        <scheme val="minor"/>
      </rPr>
      <t>Cantidad de Aprobados de la nota final: Aplicar la misma fórmula Contar. Si</t>
    </r>
  </si>
  <si>
    <r>
      <t>·</t>
    </r>
    <r>
      <rPr>
        <sz val="7"/>
        <color theme="1"/>
        <rFont val="Times New Roman"/>
        <family val="1"/>
      </rPr>
      <t xml:space="preserve">        </t>
    </r>
    <r>
      <rPr>
        <i/>
        <sz val="14"/>
        <color theme="1"/>
        <rFont val="Calibri"/>
        <family val="2"/>
        <scheme val="minor"/>
      </rPr>
      <t>Cantidad de reprobados de la nota final: Aplicar la misma fórmula Contar. Si</t>
    </r>
  </si>
  <si>
    <r>
      <t>16.</t>
    </r>
    <r>
      <rPr>
        <i/>
        <sz val="7"/>
        <color theme="1"/>
        <rFont val="Times New Roman"/>
        <family val="1"/>
      </rPr>
      <t xml:space="preserve">           </t>
    </r>
    <r>
      <rPr>
        <i/>
        <sz val="14"/>
        <color theme="1"/>
        <rFont val="Calibri"/>
        <family val="2"/>
        <scheme val="minor"/>
      </rPr>
      <t>Hacer un gráfico de las columna Nombres  y nota final</t>
    </r>
  </si>
  <si>
    <t>Resaltar en el grafico el Alumno que saco la nota mas alta</t>
  </si>
  <si>
    <r>
      <t>17.</t>
    </r>
    <r>
      <rPr>
        <i/>
        <sz val="7"/>
        <color theme="1"/>
        <rFont val="Times New Roman"/>
        <family val="1"/>
      </rPr>
      <t xml:space="preserve">           </t>
    </r>
    <r>
      <rPr>
        <i/>
        <sz val="14"/>
        <color theme="1"/>
        <rFont val="Calibri"/>
        <family val="2"/>
        <scheme val="minor"/>
      </rPr>
      <t>Agregar los títulos: Nombre del Colegio, año y Nombre del profesor.</t>
    </r>
  </si>
  <si>
    <t>INSTRUCCIONES</t>
  </si>
  <si>
    <r>
      <t>13.</t>
    </r>
    <r>
      <rPr>
        <i/>
        <sz val="7"/>
        <color theme="1"/>
        <rFont val="Times New Roman"/>
        <family val="1"/>
      </rPr>
      <t xml:space="preserve">                       </t>
    </r>
    <r>
      <rPr>
        <i/>
        <sz val="14"/>
        <color theme="1"/>
        <rFont val="Calibri"/>
        <family val="2"/>
        <scheme val="minor"/>
      </rPr>
      <t xml:space="preserve">Matricula Condicional: Si estudiante registra asistencias iguales o menores que 8 debe aparecer M- condicional. </t>
    </r>
  </si>
  <si>
    <r>
      <t>12.</t>
    </r>
    <r>
      <rPr>
        <i/>
        <sz val="7"/>
        <color theme="1"/>
        <rFont val="Times New Roman"/>
        <family val="1"/>
      </rPr>
      <t xml:space="preserve">                       </t>
    </r>
    <r>
      <rPr>
        <i/>
        <sz val="14"/>
        <color theme="1"/>
        <rFont val="Calibri"/>
        <family val="2"/>
        <scheme val="minor"/>
      </rPr>
      <t>si estudiante registra una nota final igual o menor que 1,00 se de Suspención por un Año.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</si>
</sst>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\ * #,##0.00_);_(&quot;$&quot;\ * \(#,##0.00\);_(&quot;$&quot;\ 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i/>
      <sz val="7"/>
      <color theme="1"/>
      <name val="Times New Roman"/>
      <family val="1"/>
    </font>
    <font>
      <sz val="14"/>
      <color theme="1"/>
      <name val="Symbol"/>
      <family val="1"/>
      <charset val="2"/>
    </font>
    <font>
      <sz val="7"/>
      <color theme="1"/>
      <name val="Times New Roman"/>
      <family val="1"/>
    </font>
    <font>
      <b/>
      <sz val="48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/>
      </patternFill>
    </fill>
    <fill>
      <patternFill patternType="solid">
        <fgColor rgb="FFC00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1" tint="0.249977111117893"/>
        <bgColor theme="1" tint="0.249977111117893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3" fillId="2" borderId="0" applyNumberFormat="0" applyBorder="0" applyAlignment="0" applyProtection="0"/>
    <xf numFmtId="0" fontId="1" fillId="3" borderId="0" applyNumberFormat="0" applyBorder="0" applyAlignment="0" applyProtection="0"/>
    <xf numFmtId="0" fontId="3" fillId="4" borderId="0" applyNumberFormat="0" applyBorder="0" applyAlignment="0" applyProtection="0"/>
    <xf numFmtId="0" fontId="1" fillId="5" borderId="0" applyNumberFormat="0" applyBorder="0" applyAlignment="0" applyProtection="0"/>
    <xf numFmtId="0" fontId="3" fillId="6" borderId="0" applyNumberFormat="0" applyBorder="0" applyAlignment="0" applyProtection="0"/>
    <xf numFmtId="164" fontId="1" fillId="0" borderId="0" applyFont="0" applyFill="0" applyBorder="0" applyAlignment="0" applyProtection="0"/>
  </cellStyleXfs>
  <cellXfs count="43">
    <xf numFmtId="0" fontId="0" fillId="0" borderId="0" xfId="0"/>
    <xf numFmtId="0" fontId="3" fillId="4" borderId="0" xfId="3"/>
    <xf numFmtId="0" fontId="3" fillId="4" borderId="0" xfId="3" applyAlignment="1">
      <alignment horizontal="center"/>
    </xf>
    <xf numFmtId="0" fontId="3" fillId="2" borderId="0" xfId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7" borderId="0" xfId="3" applyFill="1" applyAlignment="1">
      <alignment horizontal="center"/>
    </xf>
    <xf numFmtId="0" fontId="3" fillId="6" borderId="0" xfId="5" applyAlignment="1">
      <alignment horizontal="center"/>
    </xf>
    <xf numFmtId="0" fontId="0" fillId="0" borderId="1" xfId="0" applyBorder="1" applyAlignment="1">
      <alignment horizontal="center"/>
    </xf>
    <xf numFmtId="0" fontId="0" fillId="8" borderId="0" xfId="0" applyFill="1" applyAlignment="1">
      <alignment horizontal="center"/>
    </xf>
    <xf numFmtId="0" fontId="0" fillId="8" borderId="0" xfId="0" applyFill="1"/>
    <xf numFmtId="2" fontId="0" fillId="8" borderId="0" xfId="0" applyNumberFormat="1" applyFill="1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right"/>
    </xf>
    <xf numFmtId="0" fontId="2" fillId="10" borderId="0" xfId="0" applyFont="1" applyFill="1" applyBorder="1" applyAlignment="1">
      <alignment horizontal="left"/>
    </xf>
    <xf numFmtId="0" fontId="4" fillId="9" borderId="1" xfId="0" applyFont="1" applyFill="1" applyBorder="1" applyAlignment="1">
      <alignment horizontal="center"/>
    </xf>
    <xf numFmtId="0" fontId="3" fillId="2" borderId="0" xfId="1"/>
    <xf numFmtId="0" fontId="1" fillId="5" borderId="1" xfId="4" applyBorder="1"/>
    <xf numFmtId="0" fontId="1" fillId="3" borderId="1" xfId="2" applyBorder="1" applyAlignment="1">
      <alignment horizontal="center"/>
    </xf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wrapText="1"/>
    </xf>
    <xf numFmtId="2" fontId="0" fillId="0" borderId="1" xfId="0" applyNumberFormat="1" applyBorder="1" applyAlignment="1">
      <alignment horizontal="center"/>
    </xf>
    <xf numFmtId="0" fontId="3" fillId="4" borderId="1" xfId="3" applyBorder="1" applyAlignment="1">
      <alignment horizontal="center"/>
    </xf>
    <xf numFmtId="0" fontId="2" fillId="2" borderId="1" xfId="1" applyFont="1" applyBorder="1" applyAlignment="1">
      <alignment horizontal="center" wrapText="1"/>
    </xf>
    <xf numFmtId="0" fontId="2" fillId="4" borderId="1" xfId="3" applyFont="1" applyBorder="1" applyAlignment="1">
      <alignment horizontal="center" wrapText="1"/>
    </xf>
    <xf numFmtId="0" fontId="2" fillId="7" borderId="1" xfId="3" applyFont="1" applyFill="1" applyBorder="1" applyAlignment="1">
      <alignment horizontal="center" wrapText="1"/>
    </xf>
    <xf numFmtId="0" fontId="5" fillId="0" borderId="1" xfId="0" applyFont="1" applyBorder="1" applyAlignment="1">
      <alignment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indent="5"/>
    </xf>
    <xf numFmtId="0" fontId="9" fillId="0" borderId="0" xfId="0" applyFont="1" applyAlignment="1">
      <alignment horizontal="left" vertical="center" indent="10"/>
    </xf>
    <xf numFmtId="0" fontId="2" fillId="11" borderId="1" xfId="1" applyFont="1" applyFill="1" applyBorder="1" applyAlignment="1">
      <alignment horizontal="center" wrapText="1"/>
    </xf>
    <xf numFmtId="0" fontId="2" fillId="11" borderId="1" xfId="3" applyFont="1" applyFill="1" applyBorder="1" applyAlignment="1">
      <alignment horizontal="center" wrapText="1"/>
    </xf>
    <xf numFmtId="0" fontId="5" fillId="11" borderId="1" xfId="0" applyFont="1" applyFill="1" applyBorder="1" applyAlignment="1">
      <alignment wrapText="1"/>
    </xf>
    <xf numFmtId="0" fontId="0" fillId="11" borderId="1" xfId="0" applyFill="1" applyBorder="1" applyAlignment="1">
      <alignment horizontal="center"/>
    </xf>
    <xf numFmtId="2" fontId="0" fillId="11" borderId="1" xfId="0" applyNumberFormat="1" applyFill="1" applyBorder="1" applyAlignment="1">
      <alignment horizontal="center"/>
    </xf>
    <xf numFmtId="0" fontId="0" fillId="11" borderId="1" xfId="0" applyFill="1" applyBorder="1"/>
    <xf numFmtId="0" fontId="3" fillId="11" borderId="1" xfId="3" applyFill="1" applyBorder="1" applyAlignment="1">
      <alignment horizontal="center"/>
    </xf>
    <xf numFmtId="0" fontId="2" fillId="10" borderId="0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</cellXfs>
  <cellStyles count="7">
    <cellStyle name="20% - Énfasis2" xfId="2" builtinId="34"/>
    <cellStyle name="20% - Énfasis5" xfId="4" builtinId="46"/>
    <cellStyle name="Énfasis2" xfId="1" builtinId="33"/>
    <cellStyle name="Énfasis5" xfId="3" builtinId="45"/>
    <cellStyle name="Énfasis6" xfId="5" builtinId="49"/>
    <cellStyle name="Moneda 2" xfId="6"/>
    <cellStyle name="Normal" xfId="0" builtinId="0"/>
  </cellStyles>
  <dxfs count="1">
    <dxf>
      <alignment horizontal="right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[Evaluación Excel-funciones.xlsx]Resumen!Tabla dinámica2</c:name>
    <c:fmtId val="1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/>
              <a:t>Indicadores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Resumen!$B$8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Resumen!$A$9:$A$16</c:f>
              <c:strCache>
                <c:ptCount val="7"/>
                <c:pt idx="0">
                  <c:v>1/2 Beca</c:v>
                </c:pt>
                <c:pt idx="1">
                  <c:v>Aprobado</c:v>
                </c:pt>
                <c:pt idx="2">
                  <c:v>Beca</c:v>
                </c:pt>
                <c:pt idx="3">
                  <c:v>Expulsión</c:v>
                </c:pt>
                <c:pt idx="4">
                  <c:v>Reprobado</c:v>
                </c:pt>
                <c:pt idx="5">
                  <c:v>Suspención 1 año</c:v>
                </c:pt>
                <c:pt idx="6">
                  <c:v>Suspendido 6 meses</c:v>
                </c:pt>
              </c:strCache>
            </c:strRef>
          </c:cat>
          <c:val>
            <c:numRef>
              <c:f>Resumen!$B$9:$B$16</c:f>
              <c:numCache>
                <c:formatCode>General</c:formatCode>
                <c:ptCount val="7"/>
                <c:pt idx="0">
                  <c:v>1</c:v>
                </c:pt>
                <c:pt idx="1">
                  <c:v>12</c:v>
                </c:pt>
                <c:pt idx="2">
                  <c:v>1</c:v>
                </c:pt>
                <c:pt idx="3">
                  <c:v>5</c:v>
                </c:pt>
                <c:pt idx="4">
                  <c:v>27</c:v>
                </c:pt>
                <c:pt idx="5">
                  <c:v>2</c:v>
                </c:pt>
                <c:pt idx="6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7"/>
        <c:overlap val="-43"/>
        <c:axId val="103564800"/>
        <c:axId val="103566720"/>
      </c:barChart>
      <c:catAx>
        <c:axId val="1035648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Resultado</a:t>
                </a:r>
                <a:r>
                  <a:rPr lang="es-CO" baseline="0"/>
                  <a:t> Final</a:t>
                </a:r>
                <a:endParaRPr lang="es-CO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03566720"/>
        <c:crosses val="autoZero"/>
        <c:auto val="1"/>
        <c:lblAlgn val="ctr"/>
        <c:lblOffset val="100"/>
        <c:noMultiLvlLbl val="0"/>
      </c:catAx>
      <c:valAx>
        <c:axId val="103566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Cantidad</a:t>
                </a:r>
                <a:r>
                  <a:rPr lang="es-CO" baseline="0"/>
                  <a:t> de Estudiantes</a:t>
                </a:r>
                <a:endParaRPr lang="es-CO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03564800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'Datos '!$L$1</c:f>
              <c:strCache>
                <c:ptCount val="1"/>
                <c:pt idx="0">
                  <c:v>nf</c:v>
                </c:pt>
              </c:strCache>
            </c:strRef>
          </c:tx>
          <c:invertIfNegative val="0"/>
          <c:dPt>
            <c:idx val="10"/>
            <c:invertIfNegative val="0"/>
            <c:bubble3D val="0"/>
            <c:spPr>
              <a:solidFill>
                <a:schemeClr val="accent2"/>
              </a:solidFill>
            </c:spPr>
          </c:dPt>
          <c:cat>
            <c:strRef>
              <c:f>'Datos '!$C$2:$C$25</c:f>
              <c:strCache>
                <c:ptCount val="24"/>
                <c:pt idx="0">
                  <c:v>GOMEZ</c:v>
                </c:pt>
                <c:pt idx="1">
                  <c:v>MORALES</c:v>
                </c:pt>
                <c:pt idx="2">
                  <c:v>AGUIRRE</c:v>
                </c:pt>
                <c:pt idx="3">
                  <c:v>GARRO TIRADO</c:v>
                </c:pt>
                <c:pt idx="4">
                  <c:v>RAMIREZ</c:v>
                </c:pt>
                <c:pt idx="5">
                  <c:v>OSPINA</c:v>
                </c:pt>
                <c:pt idx="6">
                  <c:v>ALVAREZ</c:v>
                </c:pt>
                <c:pt idx="7">
                  <c:v>BANQUITOS</c:v>
                </c:pt>
                <c:pt idx="8">
                  <c:v>LEON</c:v>
                </c:pt>
                <c:pt idx="9">
                  <c:v>GUTIERREZ</c:v>
                </c:pt>
                <c:pt idx="10">
                  <c:v>LOPEZ</c:v>
                </c:pt>
                <c:pt idx="11">
                  <c:v>CHAVERRA</c:v>
                </c:pt>
                <c:pt idx="12">
                  <c:v>BETANCUR</c:v>
                </c:pt>
                <c:pt idx="13">
                  <c:v>ESTRADA</c:v>
                </c:pt>
                <c:pt idx="14">
                  <c:v>JARAMILLO</c:v>
                </c:pt>
                <c:pt idx="15">
                  <c:v>GUTIERREZ</c:v>
                </c:pt>
                <c:pt idx="16">
                  <c:v>BUSTAMANTE</c:v>
                </c:pt>
                <c:pt idx="17">
                  <c:v>RAMIREZ</c:v>
                </c:pt>
                <c:pt idx="18">
                  <c:v>CANO</c:v>
                </c:pt>
                <c:pt idx="19">
                  <c:v>CORREA</c:v>
                </c:pt>
                <c:pt idx="20">
                  <c:v>LOPEZ</c:v>
                </c:pt>
                <c:pt idx="21">
                  <c:v>ANDRADE</c:v>
                </c:pt>
                <c:pt idx="22">
                  <c:v>URIBE</c:v>
                </c:pt>
                <c:pt idx="23">
                  <c:v>SEPULVEDA</c:v>
                </c:pt>
              </c:strCache>
            </c:strRef>
          </c:cat>
          <c:val>
            <c:numRef>
              <c:f>'Datos '!$L$2:$L$25</c:f>
              <c:numCache>
                <c:formatCode>0.00</c:formatCode>
                <c:ptCount val="24"/>
                <c:pt idx="0">
                  <c:v>2.8</c:v>
                </c:pt>
                <c:pt idx="1">
                  <c:v>1.8</c:v>
                </c:pt>
                <c:pt idx="2">
                  <c:v>3</c:v>
                </c:pt>
                <c:pt idx="3">
                  <c:v>3.2</c:v>
                </c:pt>
                <c:pt idx="4">
                  <c:v>1.8</c:v>
                </c:pt>
                <c:pt idx="5">
                  <c:v>3.6</c:v>
                </c:pt>
                <c:pt idx="6">
                  <c:v>3</c:v>
                </c:pt>
                <c:pt idx="7">
                  <c:v>0.8</c:v>
                </c:pt>
                <c:pt idx="8">
                  <c:v>3.6</c:v>
                </c:pt>
                <c:pt idx="9">
                  <c:v>3.4</c:v>
                </c:pt>
                <c:pt idx="10">
                  <c:v>4.8</c:v>
                </c:pt>
                <c:pt idx="11">
                  <c:v>3.2</c:v>
                </c:pt>
                <c:pt idx="12">
                  <c:v>2</c:v>
                </c:pt>
                <c:pt idx="13">
                  <c:v>3</c:v>
                </c:pt>
                <c:pt idx="14">
                  <c:v>3</c:v>
                </c:pt>
                <c:pt idx="15">
                  <c:v>3.4</c:v>
                </c:pt>
                <c:pt idx="16">
                  <c:v>4.7</c:v>
                </c:pt>
                <c:pt idx="17">
                  <c:v>4</c:v>
                </c:pt>
                <c:pt idx="18">
                  <c:v>4.2</c:v>
                </c:pt>
                <c:pt idx="19">
                  <c:v>3.6</c:v>
                </c:pt>
                <c:pt idx="20">
                  <c:v>1.6</c:v>
                </c:pt>
                <c:pt idx="21">
                  <c:v>3</c:v>
                </c:pt>
                <c:pt idx="22">
                  <c:v>1</c:v>
                </c:pt>
                <c:pt idx="23">
                  <c:v>1.4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9361920"/>
        <c:axId val="99363456"/>
        <c:axId val="0"/>
      </c:bar3DChart>
      <c:catAx>
        <c:axId val="99361920"/>
        <c:scaling>
          <c:orientation val="minMax"/>
        </c:scaling>
        <c:delete val="0"/>
        <c:axPos val="b"/>
        <c:majorTickMark val="out"/>
        <c:minorTickMark val="none"/>
        <c:tickLblPos val="nextTo"/>
        <c:crossAx val="99363456"/>
        <c:crosses val="autoZero"/>
        <c:auto val="1"/>
        <c:lblAlgn val="ctr"/>
        <c:lblOffset val="100"/>
        <c:noMultiLvlLbl val="0"/>
      </c:catAx>
      <c:valAx>
        <c:axId val="9936345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9936192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8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21</xdr:col>
      <xdr:colOff>0</xdr:colOff>
      <xdr:row>25</xdr:row>
      <xdr:rowOff>47625</xdr:rowOff>
    </xdr:to>
    <xdr:pic>
      <xdr:nvPicPr>
        <xdr:cNvPr id="3" name="2 Imagen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548" t="19906" r="18382" b="29992"/>
        <a:stretch/>
      </xdr:blipFill>
      <xdr:spPr>
        <a:xfrm>
          <a:off x="0" y="0"/>
          <a:ext cx="12811125" cy="5010150"/>
        </a:xfrm>
        <a:prstGeom prst="rect">
          <a:avLst/>
        </a:prstGeom>
      </xdr:spPr>
    </xdr:pic>
    <xdr:clientData/>
  </xdr:twoCellAnchor>
  <xdr:twoCellAnchor>
    <xdr:from>
      <xdr:col>22</xdr:col>
      <xdr:colOff>76200</xdr:colOff>
      <xdr:row>0</xdr:row>
      <xdr:rowOff>19050</xdr:rowOff>
    </xdr:from>
    <xdr:to>
      <xdr:col>24</xdr:col>
      <xdr:colOff>238125</xdr:colOff>
      <xdr:row>8</xdr:row>
      <xdr:rowOff>19050</xdr:rowOff>
    </xdr:to>
    <xdr:sp macro="" textlink="">
      <xdr:nvSpPr>
        <xdr:cNvPr id="5" name="4 Llamada ovalada"/>
        <xdr:cNvSpPr/>
      </xdr:nvSpPr>
      <xdr:spPr>
        <a:xfrm>
          <a:off x="13649325" y="19050"/>
          <a:ext cx="1685925" cy="1724025"/>
        </a:xfrm>
        <a:prstGeom prst="wedgeEllipseCallout">
          <a:avLst>
            <a:gd name="adj1" fmla="val -97066"/>
            <a:gd name="adj2" fmla="val 10985"/>
          </a:avLst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CO" sz="1100" b="1">
              <a:solidFill>
                <a:sysClr val="windowText" lastClr="000000"/>
              </a:solidFill>
            </a:rPr>
            <a:t>Mueva esta imagen </a:t>
          </a:r>
        </a:p>
        <a:p>
          <a:pPr algn="l"/>
          <a:r>
            <a:rPr lang="es-CO" sz="1100" b="1">
              <a:solidFill>
                <a:sysClr val="windowText" lastClr="000000"/>
              </a:solidFill>
            </a:rPr>
            <a:t>Lea Las instrucciones y desarrolle en esta hoja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323850</xdr:colOff>
      <xdr:row>1</xdr:row>
      <xdr:rowOff>28575</xdr:rowOff>
    </xdr:from>
    <xdr:to>
      <xdr:col>12</xdr:col>
      <xdr:colOff>552450</xdr:colOff>
      <xdr:row>23</xdr:row>
      <xdr:rowOff>57150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76199</xdr:colOff>
      <xdr:row>0</xdr:row>
      <xdr:rowOff>71436</xdr:rowOff>
    </xdr:from>
    <xdr:to>
      <xdr:col>28</xdr:col>
      <xdr:colOff>276224</xdr:colOff>
      <xdr:row>17</xdr:row>
      <xdr:rowOff>38099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aniel Caro Rentería" refreshedDate="41920.349987731483" createdVersion="5" refreshedVersion="5" minRefreshableVersion="3" recordCount="50">
  <cacheSource type="worksheet">
    <worksheetSource ref="A1:S51" sheet="Base de Datos"/>
  </cacheSource>
  <cacheFields count="19">
    <cacheField name="Cantidad de Asistencias" numFmtId="0">
      <sharedItems containsSemiMixedTypes="0" containsString="0" containsNumber="1" containsInteger="1" minValue="6" maxValue="30"/>
    </cacheField>
    <cacheField name="nombre" numFmtId="0">
      <sharedItems/>
    </cacheField>
    <cacheField name="apellidos" numFmtId="0">
      <sharedItems/>
    </cacheField>
    <cacheField name="edad" numFmtId="0">
      <sharedItems containsNonDate="0" containsString="0" containsBlank="1"/>
    </cacheField>
    <cacheField name="sexo" numFmtId="0">
      <sharedItems containsNonDate="0" containsString="0" containsBlank="1"/>
    </cacheField>
    <cacheField name="identificacion" numFmtId="0">
      <sharedItems containsNonDate="0" containsString="0" containsBlank="1"/>
    </cacheField>
    <cacheField name="n1" numFmtId="2">
      <sharedItems containsSemiMixedTypes="0" containsString="0" containsNumber="1" containsInteger="1" minValue="0" maxValue="5"/>
    </cacheField>
    <cacheField name="n2" numFmtId="2">
      <sharedItems containsSemiMixedTypes="0" containsString="0" containsNumber="1" containsInteger="1" minValue="0" maxValue="5"/>
    </cacheField>
    <cacheField name="n3" numFmtId="2">
      <sharedItems containsSemiMixedTypes="0" containsString="0" containsNumber="1" containsInteger="1" minValue="0" maxValue="5"/>
    </cacheField>
    <cacheField name="n4" numFmtId="2">
      <sharedItems containsSemiMixedTypes="0" containsString="0" containsNumber="1" containsInteger="1" minValue="0" maxValue="5"/>
    </cacheField>
    <cacheField name="n5" numFmtId="2">
      <sharedItems containsSemiMixedTypes="0" containsString="0" containsNumber="1" containsInteger="1" minValue="0" maxValue="5"/>
    </cacheField>
    <cacheField name="nf" numFmtId="0">
      <sharedItems containsSemiMixedTypes="0" containsString="0" containsNumber="1" minValue="0.45" maxValue="4.8"/>
    </cacheField>
    <cacheField name="Beca" numFmtId="2">
      <sharedItems/>
    </cacheField>
    <cacheField name="1/2 Beca" numFmtId="0">
      <sharedItems/>
    </cacheField>
    <cacheField name="Expulsión" numFmtId="0">
      <sharedItems/>
    </cacheField>
    <cacheField name="Suspención 1 año" numFmtId="0">
      <sharedItems/>
    </cacheField>
    <cacheField name="Suspención Seis Meses" numFmtId="0">
      <sharedItems/>
    </cacheField>
    <cacheField name="Aprobado o Reprobado" numFmtId="0">
      <sharedItems/>
    </cacheField>
    <cacheField name="Definitivo" numFmtId="0">
      <sharedItems count="7">
        <s v="Reprobado"/>
        <s v="Aprobado"/>
        <s v="Beca"/>
        <s v="Suspención 1 año"/>
        <s v="Suspendido 6 meses"/>
        <s v="Expulsión"/>
        <s v="1/2 Beca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0">
  <r>
    <n v="18"/>
    <s v="Nombre Alumno 1"/>
    <s v="Apellido Alumno 1"/>
    <m/>
    <m/>
    <m/>
    <n v="2"/>
    <n v="3"/>
    <n v="4"/>
    <n v="3"/>
    <n v="2"/>
    <n v="2.8"/>
    <s v=""/>
    <s v=""/>
    <s v=""/>
    <s v=""/>
    <s v=""/>
    <s v="Reprobado"/>
    <x v="0"/>
  </r>
  <r>
    <n v="14"/>
    <s v="Nombre Alumno 2"/>
    <s v="Apellido Alumno 2"/>
    <m/>
    <m/>
    <m/>
    <n v="0"/>
    <n v="4"/>
    <n v="0"/>
    <n v="1"/>
    <n v="4"/>
    <n v="2.2000000000000002"/>
    <s v=""/>
    <s v=""/>
    <s v=""/>
    <s v=""/>
    <s v=""/>
    <s v="Reprobado"/>
    <x v="0"/>
  </r>
  <r>
    <n v="15"/>
    <s v="Nombre Alumno 3"/>
    <s v="Apellido Alumno 3"/>
    <m/>
    <m/>
    <m/>
    <n v="2"/>
    <n v="4"/>
    <n v="0"/>
    <n v="1"/>
    <n v="1"/>
    <n v="1.1000000000000001"/>
    <s v=""/>
    <s v=""/>
    <s v=""/>
    <s v=""/>
    <s v=""/>
    <s v="Reprobado"/>
    <x v="0"/>
  </r>
  <r>
    <n v="25"/>
    <s v="Nombre Alumno 4"/>
    <s v="Apellido Alumno 4"/>
    <m/>
    <m/>
    <m/>
    <n v="1"/>
    <n v="4"/>
    <n v="3"/>
    <n v="1"/>
    <n v="0"/>
    <n v="1.4"/>
    <s v=""/>
    <s v=""/>
    <s v=""/>
    <s v=""/>
    <s v=""/>
    <s v="Reprobado"/>
    <x v="0"/>
  </r>
  <r>
    <n v="21"/>
    <s v="Nombre Alumno 5"/>
    <s v="Apellido Alumno 5"/>
    <m/>
    <m/>
    <m/>
    <n v="2"/>
    <n v="0"/>
    <n v="1"/>
    <n v="3"/>
    <n v="3"/>
    <n v="2.1500000000000004"/>
    <s v=""/>
    <s v=""/>
    <s v=""/>
    <s v=""/>
    <s v=""/>
    <s v="Reprobado"/>
    <x v="0"/>
  </r>
  <r>
    <n v="24"/>
    <s v="Nombre Alumno 6"/>
    <s v="Apellido Alumno 6"/>
    <m/>
    <m/>
    <m/>
    <n v="2"/>
    <n v="5"/>
    <n v="4"/>
    <n v="3"/>
    <n v="4"/>
    <n v="3.8000000000000003"/>
    <s v=""/>
    <s v=""/>
    <s v=""/>
    <s v=""/>
    <s v=""/>
    <s v="Aprobado"/>
    <x v="1"/>
  </r>
  <r>
    <n v="28"/>
    <s v="Nombre Alumno 7"/>
    <s v="Apellido Alumno 7"/>
    <m/>
    <m/>
    <m/>
    <n v="3"/>
    <n v="2"/>
    <n v="2"/>
    <n v="2"/>
    <n v="2"/>
    <n v="2.0499999999999998"/>
    <s v=""/>
    <s v=""/>
    <s v=""/>
    <s v=""/>
    <s v=""/>
    <s v="Reprobado"/>
    <x v="0"/>
  </r>
  <r>
    <n v="28"/>
    <s v="Nombre Alumno 8"/>
    <s v="Apellido Alumno 8"/>
    <m/>
    <m/>
    <m/>
    <n v="0"/>
    <n v="3"/>
    <n v="1"/>
    <n v="0"/>
    <n v="0"/>
    <n v="0.55000000000000004"/>
    <s v=""/>
    <s v=""/>
    <s v=""/>
    <s v=""/>
    <s v=""/>
    <s v="Reprobado"/>
    <x v="0"/>
  </r>
  <r>
    <n v="16"/>
    <s v="Nombre Alumno 9"/>
    <s v="Apellido Alumno 9"/>
    <m/>
    <m/>
    <m/>
    <n v="4"/>
    <n v="3"/>
    <n v="0"/>
    <n v="3"/>
    <n v="3"/>
    <n v="2.3000000000000003"/>
    <s v=""/>
    <s v=""/>
    <s v=""/>
    <s v=""/>
    <s v=""/>
    <s v="Reprobado"/>
    <x v="0"/>
  </r>
  <r>
    <n v="26"/>
    <s v="Nombre Alumno 10"/>
    <s v="Apellido Alumno 10"/>
    <m/>
    <m/>
    <m/>
    <n v="0"/>
    <n v="3"/>
    <n v="5"/>
    <n v="4"/>
    <n v="5"/>
    <n v="4.3499999999999996"/>
    <s v=""/>
    <s v=""/>
    <s v=""/>
    <s v=""/>
    <s v=""/>
    <s v="Aprobado"/>
    <x v="1"/>
  </r>
  <r>
    <n v="25"/>
    <s v="Nombre Alumno 11"/>
    <s v="Apellido Alumno 11"/>
    <m/>
    <m/>
    <m/>
    <n v="3"/>
    <n v="4"/>
    <n v="5"/>
    <n v="5"/>
    <n v="5"/>
    <n v="4.8"/>
    <s v="Beca"/>
    <s v=""/>
    <s v=""/>
    <s v=""/>
    <s v=""/>
    <s v=""/>
    <x v="2"/>
  </r>
  <r>
    <n v="27"/>
    <s v="Nombre Alumno 12"/>
    <s v="Apellido Alumno 12"/>
    <m/>
    <m/>
    <m/>
    <n v="5"/>
    <n v="5"/>
    <n v="1"/>
    <n v="4"/>
    <n v="1"/>
    <n v="2.2000000000000002"/>
    <s v=""/>
    <s v=""/>
    <s v=""/>
    <s v=""/>
    <s v=""/>
    <s v="Reprobado"/>
    <x v="0"/>
  </r>
  <r>
    <n v="30"/>
    <s v="Nombre Alumno 13"/>
    <s v="Apellido Alumno 13"/>
    <m/>
    <m/>
    <m/>
    <n v="0"/>
    <n v="0"/>
    <n v="3"/>
    <n v="3"/>
    <n v="4"/>
    <n v="2.95"/>
    <s v=""/>
    <s v=""/>
    <s v=""/>
    <s v=""/>
    <s v=""/>
    <s v="Reprobado"/>
    <x v="0"/>
  </r>
  <r>
    <n v="22"/>
    <s v="Nombre Alumno 14"/>
    <s v="Apellido Alumno 14"/>
    <m/>
    <m/>
    <m/>
    <n v="1"/>
    <n v="4"/>
    <n v="3"/>
    <n v="0"/>
    <n v="2"/>
    <n v="2"/>
    <s v=""/>
    <s v=""/>
    <s v=""/>
    <s v=""/>
    <s v=""/>
    <s v="Reprobado"/>
    <x v="0"/>
  </r>
  <r>
    <n v="7"/>
    <s v="Nombre Alumno 15"/>
    <s v="Apellido Alumno 15"/>
    <m/>
    <m/>
    <m/>
    <n v="4"/>
    <n v="5"/>
    <n v="0"/>
    <n v="3"/>
    <n v="1"/>
    <n v="1.7000000000000002"/>
    <s v=""/>
    <s v=""/>
    <s v=""/>
    <s v="Suspención 1 año"/>
    <s v=""/>
    <s v=""/>
    <x v="3"/>
  </r>
  <r>
    <n v="22"/>
    <s v="Nombre Alumno 16"/>
    <s v="Apellido Alumno 16"/>
    <m/>
    <m/>
    <m/>
    <n v="5"/>
    <n v="2"/>
    <n v="0"/>
    <n v="0"/>
    <n v="0"/>
    <n v="0.45"/>
    <s v=""/>
    <s v=""/>
    <s v=""/>
    <s v=""/>
    <s v=""/>
    <s v="Reprobado"/>
    <x v="0"/>
  </r>
  <r>
    <n v="22"/>
    <s v="Nombre Alumno 17"/>
    <s v="Apellido Alumno 17"/>
    <m/>
    <m/>
    <m/>
    <n v="1"/>
    <n v="0"/>
    <n v="3"/>
    <n v="0"/>
    <n v="5"/>
    <n v="2.8"/>
    <s v=""/>
    <s v=""/>
    <s v=""/>
    <s v=""/>
    <s v=""/>
    <s v="Reprobado"/>
    <x v="0"/>
  </r>
  <r>
    <n v="26"/>
    <s v="Nombre Alumno 18"/>
    <s v="Apellido Alumno 18"/>
    <m/>
    <m/>
    <m/>
    <n v="1"/>
    <n v="5"/>
    <n v="0"/>
    <n v="4"/>
    <n v="1"/>
    <n v="1.75"/>
    <s v=""/>
    <s v=""/>
    <s v=""/>
    <s v=""/>
    <s v=""/>
    <s v="Reprobado"/>
    <x v="0"/>
  </r>
  <r>
    <n v="12"/>
    <s v="Nombre Alumno 19"/>
    <s v="Apellido Alumno 19"/>
    <m/>
    <m/>
    <m/>
    <n v="5"/>
    <n v="5"/>
    <n v="2"/>
    <n v="4"/>
    <n v="1"/>
    <n v="2.4499999999999997"/>
    <s v=""/>
    <s v=""/>
    <s v=""/>
    <s v=""/>
    <s v="Suspendido 6 meses"/>
    <s v=""/>
    <x v="4"/>
  </r>
  <r>
    <n v="30"/>
    <s v="Nombre Alumno 20"/>
    <s v="Apellido Alumno 20"/>
    <m/>
    <m/>
    <m/>
    <n v="2"/>
    <n v="5"/>
    <n v="2"/>
    <n v="0"/>
    <n v="4"/>
    <n v="2.7"/>
    <s v=""/>
    <s v=""/>
    <s v=""/>
    <s v=""/>
    <s v=""/>
    <s v="Reprobado"/>
    <x v="0"/>
  </r>
  <r>
    <n v="9"/>
    <s v="Nombre Alumno 21"/>
    <s v="Apellido Alumno 21"/>
    <m/>
    <m/>
    <m/>
    <n v="2"/>
    <n v="4"/>
    <n v="0"/>
    <n v="2"/>
    <n v="0"/>
    <n v="0.9"/>
    <s v=""/>
    <s v=""/>
    <s v="Expulsión"/>
    <s v=""/>
    <s v=""/>
    <s v=""/>
    <x v="5"/>
  </r>
  <r>
    <n v="8"/>
    <s v="Nombre Alumno 22"/>
    <s v="Apellido Alumno 22"/>
    <m/>
    <m/>
    <m/>
    <n v="1"/>
    <n v="5"/>
    <n v="1"/>
    <n v="4"/>
    <n v="0"/>
    <n v="1.6"/>
    <s v=""/>
    <s v=""/>
    <s v=""/>
    <s v="Suspención 1 año"/>
    <s v=""/>
    <s v=""/>
    <x v="3"/>
  </r>
  <r>
    <n v="20"/>
    <s v="Nombre Alumno 23"/>
    <s v="Apellido Alumno 23"/>
    <m/>
    <m/>
    <m/>
    <n v="0"/>
    <n v="0"/>
    <n v="2"/>
    <n v="0"/>
    <n v="3"/>
    <n v="1.7000000000000002"/>
    <s v=""/>
    <s v=""/>
    <s v=""/>
    <s v=""/>
    <s v=""/>
    <s v="Reprobado"/>
    <x v="0"/>
  </r>
  <r>
    <n v="8"/>
    <s v="Nombre Alumno 24"/>
    <s v="Apellido Alumno 24"/>
    <m/>
    <m/>
    <m/>
    <n v="4"/>
    <n v="1"/>
    <n v="0"/>
    <n v="3"/>
    <n v="1"/>
    <n v="1.3000000000000003"/>
    <s v=""/>
    <s v=""/>
    <s v="Expulsión"/>
    <s v=""/>
    <s v=""/>
    <s v=""/>
    <x v="5"/>
  </r>
  <r>
    <n v="27"/>
    <s v="Nombre Alumno 25"/>
    <s v="Apellido Alumno 25"/>
    <m/>
    <m/>
    <m/>
    <n v="0"/>
    <n v="4"/>
    <n v="5"/>
    <n v="5"/>
    <n v="5"/>
    <n v="4.6500000000000004"/>
    <s v=""/>
    <s v="1/2 Beca"/>
    <s v=""/>
    <s v=""/>
    <s v=""/>
    <s v=""/>
    <x v="6"/>
  </r>
  <r>
    <n v="12"/>
    <s v="Nombre Alumno 26"/>
    <s v="Apellido Alumno 26"/>
    <m/>
    <m/>
    <m/>
    <n v="3"/>
    <n v="1"/>
    <n v="3"/>
    <n v="1"/>
    <n v="1"/>
    <n v="1.6"/>
    <s v=""/>
    <s v=""/>
    <s v=""/>
    <s v=""/>
    <s v="Suspendido 6 meses"/>
    <s v=""/>
    <x v="4"/>
  </r>
  <r>
    <n v="10"/>
    <s v="Nombre Alumno 27"/>
    <s v="Apellido Alumno 27"/>
    <m/>
    <m/>
    <m/>
    <n v="4"/>
    <n v="4"/>
    <n v="5"/>
    <n v="1"/>
    <n v="5"/>
    <n v="4.0500000000000007"/>
    <s v=""/>
    <s v=""/>
    <s v=""/>
    <s v=""/>
    <s v=""/>
    <s v="Aprobado"/>
    <x v="1"/>
  </r>
  <r>
    <n v="6"/>
    <s v="Nombre Alumno 28"/>
    <s v="Apellido Alumno 28"/>
    <m/>
    <m/>
    <m/>
    <n v="5"/>
    <n v="2"/>
    <n v="1"/>
    <n v="5"/>
    <n v="4"/>
    <n v="3.3"/>
    <s v=""/>
    <s v=""/>
    <s v=""/>
    <s v=""/>
    <s v=""/>
    <s v="Aprobado"/>
    <x v="1"/>
  </r>
  <r>
    <n v="19"/>
    <s v="Nombre Alumno 29"/>
    <s v="Apellido Alumno 29"/>
    <m/>
    <m/>
    <m/>
    <n v="4"/>
    <n v="1"/>
    <n v="0"/>
    <n v="0"/>
    <n v="5"/>
    <n v="2.2999999999999998"/>
    <s v=""/>
    <s v=""/>
    <s v=""/>
    <s v=""/>
    <s v=""/>
    <s v="Reprobado"/>
    <x v="0"/>
  </r>
  <r>
    <n v="20"/>
    <s v="Nombre Alumno 30"/>
    <s v="Apellido Alumno 30"/>
    <m/>
    <m/>
    <m/>
    <n v="2"/>
    <n v="4"/>
    <n v="1"/>
    <n v="1"/>
    <n v="2"/>
    <n v="1.75"/>
    <s v=""/>
    <s v=""/>
    <s v=""/>
    <s v=""/>
    <s v=""/>
    <s v="Reprobado"/>
    <x v="0"/>
  </r>
  <r>
    <n v="24"/>
    <s v="Nombre Alumno 31"/>
    <s v="Apellido Alumno 31"/>
    <m/>
    <m/>
    <m/>
    <n v="2"/>
    <n v="4"/>
    <n v="3"/>
    <n v="2"/>
    <n v="0"/>
    <n v="1.65"/>
    <s v=""/>
    <s v=""/>
    <s v=""/>
    <s v=""/>
    <s v=""/>
    <s v="Reprobado"/>
    <x v="0"/>
  </r>
  <r>
    <n v="26"/>
    <s v="Nombre Alumno 32"/>
    <s v="Apellido Alumno 32"/>
    <m/>
    <m/>
    <m/>
    <n v="4"/>
    <n v="5"/>
    <n v="1"/>
    <n v="1"/>
    <n v="1"/>
    <n v="1.5499999999999998"/>
    <s v=""/>
    <s v=""/>
    <s v=""/>
    <s v=""/>
    <s v=""/>
    <s v="Reprobado"/>
    <x v="0"/>
  </r>
  <r>
    <n v="8"/>
    <s v="Nombre Alumno 33"/>
    <s v="Apellido Alumno 33"/>
    <m/>
    <m/>
    <m/>
    <n v="5"/>
    <n v="2"/>
    <n v="0"/>
    <n v="5"/>
    <n v="0"/>
    <n v="1.45"/>
    <s v=""/>
    <s v=""/>
    <s v="Expulsión"/>
    <s v=""/>
    <s v=""/>
    <s v=""/>
    <x v="5"/>
  </r>
  <r>
    <n v="23"/>
    <s v="Nombre Alumno 34"/>
    <s v="Apellido Alumno 34"/>
    <m/>
    <m/>
    <m/>
    <n v="4"/>
    <n v="4"/>
    <n v="4"/>
    <n v="5"/>
    <n v="4"/>
    <n v="4.2"/>
    <s v=""/>
    <s v=""/>
    <s v=""/>
    <s v=""/>
    <s v=""/>
    <s v="Aprobado"/>
    <x v="1"/>
  </r>
  <r>
    <n v="24"/>
    <s v="Nombre Alumno 35"/>
    <s v="Apellido Alumno 35"/>
    <m/>
    <m/>
    <m/>
    <n v="5"/>
    <n v="3"/>
    <n v="3"/>
    <n v="4"/>
    <n v="3"/>
    <n v="3.3000000000000003"/>
    <s v=""/>
    <s v=""/>
    <s v=""/>
    <s v=""/>
    <s v=""/>
    <s v="Aprobado"/>
    <x v="1"/>
  </r>
  <r>
    <n v="20"/>
    <s v="Nombre Alumno 36"/>
    <s v="Apellido Alumno 36"/>
    <m/>
    <m/>
    <m/>
    <n v="0"/>
    <n v="5"/>
    <n v="2"/>
    <n v="3"/>
    <n v="4"/>
    <n v="3.2"/>
    <s v=""/>
    <s v=""/>
    <s v=""/>
    <s v=""/>
    <s v=""/>
    <s v="Aprobado"/>
    <x v="1"/>
  </r>
  <r>
    <n v="18"/>
    <s v="Nombre Alumno 37"/>
    <s v="Apellido Alumno 37"/>
    <m/>
    <m/>
    <m/>
    <n v="5"/>
    <n v="4"/>
    <n v="1"/>
    <n v="3"/>
    <n v="5"/>
    <n v="3.5"/>
    <s v=""/>
    <s v=""/>
    <s v=""/>
    <s v=""/>
    <s v=""/>
    <s v="Aprobado"/>
    <x v="1"/>
  </r>
  <r>
    <n v="27"/>
    <s v="Nombre Alumno 38"/>
    <s v="Apellido Alumno 38"/>
    <m/>
    <m/>
    <m/>
    <n v="3"/>
    <n v="4"/>
    <n v="1"/>
    <n v="5"/>
    <n v="0"/>
    <n v="1.8"/>
    <s v=""/>
    <s v=""/>
    <s v=""/>
    <s v=""/>
    <s v=""/>
    <s v="Reprobado"/>
    <x v="0"/>
  </r>
  <r>
    <n v="22"/>
    <s v="Nombre Alumno 39"/>
    <s v="Apellido Alumno 39"/>
    <m/>
    <m/>
    <m/>
    <n v="4"/>
    <n v="0"/>
    <n v="0"/>
    <n v="1"/>
    <n v="2"/>
    <n v="1.2000000000000002"/>
    <s v=""/>
    <s v=""/>
    <s v=""/>
    <s v=""/>
    <s v=""/>
    <s v="Reprobado"/>
    <x v="0"/>
  </r>
  <r>
    <n v="7"/>
    <s v="Nombre Alumno 40"/>
    <s v="Apellido Alumno 40"/>
    <m/>
    <m/>
    <m/>
    <n v="5"/>
    <n v="2"/>
    <n v="0"/>
    <n v="1"/>
    <n v="0"/>
    <n v="0.65"/>
    <s v=""/>
    <s v=""/>
    <s v="Expulsión"/>
    <s v=""/>
    <s v=""/>
    <s v=""/>
    <x v="5"/>
  </r>
  <r>
    <n v="6"/>
    <s v="Nombre Alumno 41"/>
    <s v="Apellido Alumno 41"/>
    <m/>
    <m/>
    <m/>
    <n v="5"/>
    <n v="2"/>
    <n v="0"/>
    <n v="0"/>
    <n v="0"/>
    <n v="0.45"/>
    <s v=""/>
    <s v=""/>
    <s v="Expulsión"/>
    <s v=""/>
    <s v=""/>
    <s v=""/>
    <x v="5"/>
  </r>
  <r>
    <n v="26"/>
    <s v="Nombre Alumno 42"/>
    <s v="Apellido Alumno 42"/>
    <m/>
    <m/>
    <m/>
    <n v="4"/>
    <n v="4"/>
    <n v="2"/>
    <n v="2"/>
    <n v="4"/>
    <n v="3.1"/>
    <s v=""/>
    <s v=""/>
    <s v=""/>
    <s v=""/>
    <s v=""/>
    <s v="Aprobado"/>
    <x v="1"/>
  </r>
  <r>
    <n v="20"/>
    <s v="Nombre Alumno 43"/>
    <s v="Apellido Alumno 43"/>
    <m/>
    <m/>
    <m/>
    <n v="5"/>
    <n v="0"/>
    <n v="5"/>
    <n v="5"/>
    <n v="4"/>
    <n v="4.0999999999999996"/>
    <s v=""/>
    <s v=""/>
    <s v=""/>
    <s v=""/>
    <s v=""/>
    <s v="Aprobado"/>
    <x v="1"/>
  </r>
  <r>
    <n v="15"/>
    <s v="Nombre Alumno 44"/>
    <s v="Apellido Alumno 44"/>
    <m/>
    <m/>
    <m/>
    <n v="5"/>
    <n v="4"/>
    <n v="3"/>
    <n v="0"/>
    <n v="4"/>
    <n v="3"/>
    <s v=""/>
    <s v=""/>
    <s v=""/>
    <s v=""/>
    <s v=""/>
    <s v="Reprobado"/>
    <x v="0"/>
  </r>
  <r>
    <n v="23"/>
    <s v="Nombre Alumno 45"/>
    <s v="Apellido Alumno 45"/>
    <m/>
    <m/>
    <m/>
    <n v="2"/>
    <n v="5"/>
    <n v="1"/>
    <n v="5"/>
    <n v="3"/>
    <n v="3.0500000000000003"/>
    <s v=""/>
    <s v=""/>
    <s v=""/>
    <s v=""/>
    <s v=""/>
    <s v="Aprobado"/>
    <x v="1"/>
  </r>
  <r>
    <n v="14"/>
    <s v="Nombre Alumno 46"/>
    <s v="Apellido Alumno 46"/>
    <m/>
    <m/>
    <m/>
    <n v="4"/>
    <n v="1"/>
    <n v="1"/>
    <n v="5"/>
    <n v="3"/>
    <n v="2.75"/>
    <s v=""/>
    <s v=""/>
    <s v=""/>
    <s v=""/>
    <s v=""/>
    <s v="Reprobado"/>
    <x v="0"/>
  </r>
  <r>
    <n v="25"/>
    <s v="Nombre Alumno 47"/>
    <s v="Apellido Alumno 47"/>
    <m/>
    <m/>
    <m/>
    <n v="2"/>
    <n v="0"/>
    <n v="3"/>
    <n v="1"/>
    <n v="3"/>
    <n v="2.25"/>
    <s v=""/>
    <s v=""/>
    <s v=""/>
    <s v=""/>
    <s v=""/>
    <s v="Reprobado"/>
    <x v="0"/>
  </r>
  <r>
    <n v="23"/>
    <s v="Nombre Alumno 48"/>
    <s v="Apellido Alumno 48"/>
    <m/>
    <m/>
    <m/>
    <n v="4"/>
    <n v="4"/>
    <n v="5"/>
    <n v="0"/>
    <n v="2"/>
    <n v="2.6500000000000004"/>
    <s v=""/>
    <s v=""/>
    <s v=""/>
    <s v=""/>
    <s v=""/>
    <s v="Reprobado"/>
    <x v="0"/>
  </r>
  <r>
    <n v="9"/>
    <s v="Nombre Alumno 49"/>
    <s v="Apellido Alumno 49"/>
    <m/>
    <m/>
    <m/>
    <n v="3"/>
    <n v="1"/>
    <n v="5"/>
    <n v="1"/>
    <n v="4"/>
    <n v="3.3"/>
    <s v=""/>
    <s v=""/>
    <s v=""/>
    <s v=""/>
    <s v=""/>
    <s v="Aprobado"/>
    <x v="1"/>
  </r>
  <r>
    <n v="14"/>
    <s v="Nombre Alumno 50"/>
    <s v="Apellido Alumno 50"/>
    <m/>
    <m/>
    <m/>
    <n v="0"/>
    <n v="2"/>
    <n v="3"/>
    <n v="2"/>
    <n v="1"/>
    <n v="1.75"/>
    <s v=""/>
    <s v=""/>
    <s v=""/>
    <s v=""/>
    <s v=""/>
    <s v="Reprobado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2" cacheId="0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chartFormat="3" rowHeaderCaption="Concepto">
  <location ref="A8:B16" firstHeaderRow="1" firstDataRow="1" firstDataCol="1"/>
  <pivotFields count="19">
    <pivotField showAll="0"/>
    <pivotField showAll="0"/>
    <pivotField showAll="0"/>
    <pivotField showAll="0"/>
    <pivotField showAll="0"/>
    <pivotField showAll="0"/>
    <pivotField numFmtId="2" showAll="0"/>
    <pivotField numFmtId="2" showAll="0"/>
    <pivotField numFmtId="2" showAll="0"/>
    <pivotField numFmtId="2" showAll="0"/>
    <pivotField numFmtId="2"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>
      <items count="8">
        <item x="6"/>
        <item x="1"/>
        <item x="2"/>
        <item x="5"/>
        <item x="0"/>
        <item x="3"/>
        <item x="4"/>
        <item t="default"/>
      </items>
    </pivotField>
  </pivotFields>
  <rowFields count="1">
    <field x="18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antidad" fld="18" subtotal="count" baseField="0" baseItem="0"/>
  </dataFields>
  <formats count="1">
    <format dxfId="0">
      <pivotArea dataOnly="0" labelOnly="1" outline="0" axis="axisValues" fieldPosition="0"/>
    </format>
  </formats>
  <conditionalFormats count="1">
    <conditionalFormat priority="1">
      <pivotAreas count="1">
        <pivotArea type="data" collapsedLevelsAreSubtotals="1" fieldPosition="0">
          <references count="2">
            <reference field="4294967294" count="1" selected="0">
              <x v="0"/>
            </reference>
            <reference field="18" count="7">
              <x v="0"/>
              <x v="1"/>
              <x v="2"/>
              <x v="3"/>
              <x v="4"/>
              <x v="5"/>
              <x v="6"/>
            </reference>
          </references>
        </pivotArea>
      </pivotAreas>
    </conditionalFormat>
  </conditionalFormats>
  <chartFormats count="1">
    <chartFormat chart="1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Dark13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9"/>
  <sheetViews>
    <sheetView tabSelected="1" zoomScaleNormal="100" workbookViewId="0">
      <selection activeCell="W12" sqref="W12"/>
    </sheetView>
  </sheetViews>
  <sheetFormatPr baseColWidth="10" defaultRowHeight="15" x14ac:dyDescent="0.25"/>
  <cols>
    <col min="1" max="1" width="11.5703125" style="21" bestFit="1" customWidth="1"/>
    <col min="2" max="2" width="9.7109375" style="21" customWidth="1"/>
    <col min="3" max="4" width="11.42578125" style="21"/>
    <col min="5" max="5" width="5.42578125" style="21" bestFit="1" customWidth="1"/>
    <col min="6" max="6" width="5.140625" style="21" bestFit="1" customWidth="1"/>
    <col min="7" max="12" width="5.85546875" style="21" customWidth="1"/>
    <col min="13" max="13" width="5.140625" style="21" bestFit="1" customWidth="1"/>
    <col min="14" max="14" width="8.85546875" style="21" bestFit="1" customWidth="1"/>
    <col min="15" max="15" width="9.5703125" style="21" bestFit="1" customWidth="1"/>
    <col min="16" max="16" width="16.42578125" style="21" customWidth="1"/>
    <col min="17" max="17" width="14" style="21" bestFit="1" customWidth="1"/>
    <col min="18" max="18" width="10.7109375" style="21" bestFit="1" customWidth="1"/>
    <col min="19" max="19" width="4.42578125" style="21" customWidth="1"/>
    <col min="20" max="20" width="15.42578125" style="21" bestFit="1" customWidth="1"/>
    <col min="21" max="21" width="17.7109375" style="21" customWidth="1"/>
    <col min="22" max="16384" width="11.42578125" style="21"/>
  </cols>
  <sheetData>
    <row r="1" spans="1:21" ht="30.75" customHeight="1" x14ac:dyDescent="0.25">
      <c r="A1" s="34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4"/>
      <c r="N1" s="34"/>
      <c r="O1" s="35"/>
      <c r="P1" s="35"/>
      <c r="Q1" s="35"/>
      <c r="R1" s="34"/>
      <c r="S1" s="36"/>
      <c r="T1" s="35"/>
      <c r="U1" s="35"/>
    </row>
    <row r="2" spans="1:21" x14ac:dyDescent="0.25">
      <c r="A2" s="37"/>
      <c r="B2" s="37"/>
      <c r="C2" s="37"/>
      <c r="D2" s="37"/>
      <c r="E2" s="37"/>
      <c r="F2" s="37"/>
      <c r="G2" s="38"/>
      <c r="H2" s="38"/>
      <c r="I2" s="38"/>
      <c r="J2" s="38"/>
      <c r="K2" s="38"/>
      <c r="L2" s="38"/>
      <c r="M2" s="37"/>
      <c r="N2" s="37"/>
      <c r="O2" s="37"/>
      <c r="P2" s="37"/>
      <c r="Q2" s="37"/>
      <c r="R2" s="39"/>
      <c r="S2" s="39"/>
      <c r="T2" s="37"/>
      <c r="U2" s="37"/>
    </row>
    <row r="3" spans="1:21" x14ac:dyDescent="0.25">
      <c r="A3" s="37"/>
      <c r="B3" s="37"/>
      <c r="C3" s="37"/>
      <c r="D3" s="37"/>
      <c r="E3" s="37"/>
      <c r="F3" s="37"/>
      <c r="G3" s="38"/>
      <c r="H3" s="38"/>
      <c r="I3" s="38"/>
      <c r="J3" s="38"/>
      <c r="K3" s="38"/>
      <c r="L3" s="38"/>
      <c r="M3" s="37"/>
      <c r="N3" s="37"/>
      <c r="O3" s="37"/>
      <c r="P3" s="37"/>
      <c r="Q3" s="37"/>
      <c r="R3" s="39"/>
      <c r="S3" s="39"/>
      <c r="T3" s="39"/>
      <c r="U3" s="39"/>
    </row>
    <row r="4" spans="1:21" x14ac:dyDescent="0.25">
      <c r="A4" s="37"/>
      <c r="B4" s="37"/>
      <c r="C4" s="37"/>
      <c r="D4" s="37"/>
      <c r="E4" s="37"/>
      <c r="F4" s="37"/>
      <c r="G4" s="38"/>
      <c r="H4" s="38"/>
      <c r="I4" s="38"/>
      <c r="J4" s="38"/>
      <c r="K4" s="38"/>
      <c r="L4" s="38"/>
      <c r="M4" s="37"/>
      <c r="N4" s="37"/>
      <c r="O4" s="37"/>
      <c r="P4" s="37"/>
      <c r="Q4" s="37"/>
      <c r="R4" s="39"/>
      <c r="S4" s="39"/>
      <c r="T4" s="39"/>
      <c r="U4" s="39"/>
    </row>
    <row r="5" spans="1:21" x14ac:dyDescent="0.25">
      <c r="A5" s="37"/>
      <c r="B5" s="37"/>
      <c r="C5" s="37"/>
      <c r="D5" s="37"/>
      <c r="E5" s="37"/>
      <c r="F5" s="37"/>
      <c r="G5" s="38"/>
      <c r="H5" s="38"/>
      <c r="I5" s="38"/>
      <c r="J5" s="38"/>
      <c r="K5" s="38"/>
      <c r="L5" s="38"/>
      <c r="M5" s="37"/>
      <c r="N5" s="37"/>
      <c r="O5" s="37"/>
      <c r="P5" s="37"/>
      <c r="Q5" s="37"/>
      <c r="R5" s="39"/>
      <c r="S5" s="39"/>
      <c r="T5" s="40"/>
      <c r="U5" s="40"/>
    </row>
    <row r="6" spans="1:21" x14ac:dyDescent="0.25">
      <c r="A6" s="37"/>
      <c r="B6" s="37"/>
      <c r="C6" s="37"/>
      <c r="D6" s="37"/>
      <c r="E6" s="37"/>
      <c r="F6" s="37"/>
      <c r="G6" s="38"/>
      <c r="H6" s="38"/>
      <c r="I6" s="38"/>
      <c r="J6" s="38"/>
      <c r="K6" s="38"/>
      <c r="L6" s="38"/>
      <c r="M6" s="37"/>
      <c r="N6" s="37"/>
      <c r="O6" s="37"/>
      <c r="P6" s="37"/>
      <c r="Q6" s="37"/>
      <c r="R6" s="39"/>
      <c r="S6" s="39"/>
      <c r="T6" s="37"/>
      <c r="U6" s="37"/>
    </row>
    <row r="7" spans="1:21" x14ac:dyDescent="0.25">
      <c r="A7" s="37"/>
      <c r="B7" s="37"/>
      <c r="C7" s="37"/>
      <c r="D7" s="37"/>
      <c r="E7" s="37"/>
      <c r="F7" s="37"/>
      <c r="G7" s="38"/>
      <c r="H7" s="38"/>
      <c r="I7" s="38"/>
      <c r="J7" s="38"/>
      <c r="K7" s="38"/>
      <c r="L7" s="38"/>
      <c r="M7" s="37"/>
      <c r="N7" s="37"/>
      <c r="O7" s="37"/>
      <c r="P7" s="37"/>
      <c r="Q7" s="37"/>
      <c r="R7" s="39"/>
      <c r="S7" s="39"/>
      <c r="T7" s="39"/>
      <c r="U7" s="39"/>
    </row>
    <row r="8" spans="1:21" x14ac:dyDescent="0.25">
      <c r="A8" s="37"/>
      <c r="B8" s="37"/>
      <c r="C8" s="37"/>
      <c r="D8" s="37"/>
      <c r="E8" s="37"/>
      <c r="F8" s="37"/>
      <c r="G8" s="38"/>
      <c r="H8" s="38"/>
      <c r="I8" s="38"/>
      <c r="J8" s="38"/>
      <c r="K8" s="38"/>
      <c r="L8" s="38"/>
      <c r="M8" s="37"/>
      <c r="N8" s="37"/>
      <c r="O8" s="37"/>
      <c r="P8" s="37"/>
      <c r="Q8" s="37"/>
      <c r="R8" s="39"/>
      <c r="S8" s="39"/>
      <c r="T8" s="39"/>
      <c r="U8" s="39"/>
    </row>
    <row r="9" spans="1:21" x14ac:dyDescent="0.25">
      <c r="A9" s="37"/>
      <c r="B9" s="37"/>
      <c r="C9" s="37"/>
      <c r="D9" s="37"/>
      <c r="E9" s="37"/>
      <c r="F9" s="37"/>
      <c r="G9" s="38"/>
      <c r="H9" s="38"/>
      <c r="I9" s="38"/>
      <c r="J9" s="38"/>
      <c r="K9" s="38"/>
      <c r="L9" s="38"/>
      <c r="M9" s="37"/>
      <c r="N9" s="37"/>
      <c r="O9" s="37"/>
      <c r="P9" s="37"/>
      <c r="Q9" s="37"/>
      <c r="R9" s="39"/>
      <c r="S9" s="39"/>
      <c r="T9" s="40"/>
      <c r="U9" s="40"/>
    </row>
    <row r="10" spans="1:21" x14ac:dyDescent="0.25">
      <c r="A10" s="23"/>
      <c r="B10" s="23"/>
      <c r="C10" s="23"/>
      <c r="D10" s="23"/>
      <c r="E10" s="23"/>
      <c r="F10" s="23"/>
      <c r="G10" s="25"/>
      <c r="H10" s="25"/>
      <c r="I10" s="25"/>
      <c r="J10" s="25"/>
      <c r="K10" s="25"/>
      <c r="L10" s="25"/>
      <c r="M10" s="23"/>
      <c r="N10" s="23"/>
      <c r="O10" s="23"/>
      <c r="P10" s="23"/>
      <c r="Q10" s="23"/>
      <c r="R10" s="22"/>
      <c r="S10" s="22"/>
      <c r="T10" s="23"/>
      <c r="U10" s="23"/>
    </row>
    <row r="11" spans="1:21" x14ac:dyDescent="0.25">
      <c r="A11" s="23"/>
      <c r="B11" s="23"/>
      <c r="C11" s="23"/>
      <c r="D11" s="23"/>
      <c r="E11" s="23"/>
      <c r="F11" s="23"/>
      <c r="G11" s="25"/>
      <c r="H11" s="25"/>
      <c r="I11" s="25"/>
      <c r="J11" s="25"/>
      <c r="K11" s="25"/>
      <c r="L11" s="25"/>
      <c r="M11" s="23"/>
      <c r="N11" s="23"/>
      <c r="O11" s="23"/>
      <c r="P11" s="23"/>
      <c r="Q11" s="23"/>
      <c r="R11" s="22"/>
      <c r="S11" s="22"/>
      <c r="T11" s="22"/>
      <c r="U11" s="22"/>
    </row>
    <row r="12" spans="1:21" x14ac:dyDescent="0.25">
      <c r="A12" s="23"/>
      <c r="B12" s="23"/>
      <c r="C12" s="23"/>
      <c r="D12" s="23"/>
      <c r="E12" s="23"/>
      <c r="F12" s="23"/>
      <c r="G12" s="25"/>
      <c r="H12" s="25"/>
      <c r="I12" s="25"/>
      <c r="J12" s="25"/>
      <c r="K12" s="25"/>
      <c r="L12" s="25"/>
      <c r="M12" s="23"/>
      <c r="N12" s="23"/>
      <c r="O12" s="23"/>
      <c r="P12" s="23"/>
      <c r="Q12" s="23"/>
      <c r="R12" s="22"/>
      <c r="S12" s="22"/>
      <c r="T12" s="22"/>
      <c r="U12" s="22"/>
    </row>
    <row r="13" spans="1:21" x14ac:dyDescent="0.25">
      <c r="A13" s="23"/>
      <c r="B13" s="23"/>
      <c r="C13" s="23"/>
      <c r="D13" s="23"/>
      <c r="E13" s="23"/>
      <c r="F13" s="23"/>
      <c r="G13" s="25"/>
      <c r="H13" s="25"/>
      <c r="I13" s="25"/>
      <c r="J13" s="25"/>
      <c r="K13" s="25"/>
      <c r="L13" s="25"/>
      <c r="M13" s="23"/>
      <c r="N13" s="23"/>
      <c r="O13" s="23"/>
      <c r="P13" s="23"/>
      <c r="Q13" s="23"/>
      <c r="R13" s="22"/>
      <c r="S13" s="22"/>
      <c r="T13" s="22"/>
      <c r="U13" s="22"/>
    </row>
    <row r="14" spans="1:21" x14ac:dyDescent="0.25">
      <c r="A14" s="23"/>
      <c r="B14" s="23"/>
      <c r="C14" s="23"/>
      <c r="D14" s="23"/>
      <c r="E14" s="23"/>
      <c r="F14" s="23"/>
      <c r="G14" s="25"/>
      <c r="H14" s="25"/>
      <c r="I14" s="25"/>
      <c r="J14" s="25"/>
      <c r="K14" s="25"/>
      <c r="L14" s="25"/>
      <c r="M14" s="23"/>
      <c r="N14" s="23"/>
      <c r="O14" s="23"/>
      <c r="P14" s="23"/>
      <c r="Q14" s="23"/>
      <c r="R14" s="22"/>
      <c r="S14" s="22"/>
      <c r="T14" s="22"/>
      <c r="U14" s="22"/>
    </row>
    <row r="15" spans="1:21" x14ac:dyDescent="0.25">
      <c r="A15" s="23"/>
      <c r="B15" s="23"/>
      <c r="C15" s="23"/>
      <c r="D15" s="23"/>
      <c r="E15" s="23"/>
      <c r="F15" s="23"/>
      <c r="G15" s="25"/>
      <c r="H15" s="25"/>
      <c r="I15" s="25"/>
      <c r="J15" s="25"/>
      <c r="K15" s="25"/>
      <c r="L15" s="25"/>
      <c r="M15" s="23"/>
      <c r="N15" s="23"/>
      <c r="O15" s="23"/>
      <c r="P15" s="23"/>
      <c r="Q15" s="23"/>
      <c r="R15" s="22"/>
      <c r="S15" s="22"/>
      <c r="T15" s="22"/>
      <c r="U15" s="22"/>
    </row>
    <row r="16" spans="1:21" x14ac:dyDescent="0.25">
      <c r="A16" s="23"/>
      <c r="B16" s="23"/>
      <c r="C16" s="23"/>
      <c r="D16" s="23"/>
      <c r="E16" s="23"/>
      <c r="F16" s="23"/>
      <c r="G16" s="25"/>
      <c r="H16" s="25"/>
      <c r="I16" s="25"/>
      <c r="J16" s="25"/>
      <c r="K16" s="25"/>
      <c r="L16" s="25"/>
      <c r="M16" s="23"/>
      <c r="N16" s="23"/>
      <c r="O16" s="23"/>
      <c r="P16" s="23"/>
      <c r="Q16" s="23"/>
      <c r="R16" s="22"/>
      <c r="S16" s="22"/>
      <c r="T16" s="22"/>
      <c r="U16" s="22"/>
    </row>
    <row r="17" spans="1:21" x14ac:dyDescent="0.25">
      <c r="A17" s="23"/>
      <c r="B17" s="23"/>
      <c r="C17" s="23"/>
      <c r="D17" s="23"/>
      <c r="E17" s="23"/>
      <c r="F17" s="23"/>
      <c r="G17" s="25"/>
      <c r="H17" s="25"/>
      <c r="I17" s="25"/>
      <c r="J17" s="25"/>
      <c r="K17" s="25"/>
      <c r="L17" s="25"/>
      <c r="M17" s="23"/>
      <c r="N17" s="23"/>
      <c r="O17" s="23"/>
      <c r="P17" s="23"/>
      <c r="Q17" s="23"/>
      <c r="R17" s="22"/>
      <c r="S17" s="22"/>
      <c r="T17" s="22"/>
      <c r="U17" s="22"/>
    </row>
    <row r="18" spans="1:21" x14ac:dyDescent="0.25">
      <c r="A18" s="23"/>
      <c r="B18" s="23"/>
      <c r="C18" s="23"/>
      <c r="D18" s="23"/>
      <c r="E18" s="23"/>
      <c r="F18" s="23"/>
      <c r="G18" s="25"/>
      <c r="H18" s="25"/>
      <c r="I18" s="25"/>
      <c r="J18" s="25"/>
      <c r="K18" s="25"/>
      <c r="L18" s="25"/>
      <c r="M18" s="23"/>
      <c r="N18" s="23"/>
      <c r="O18" s="23"/>
      <c r="P18" s="23"/>
      <c r="Q18" s="23"/>
      <c r="R18" s="22"/>
      <c r="S18" s="22"/>
      <c r="T18" s="22"/>
      <c r="U18" s="22"/>
    </row>
    <row r="19" spans="1:21" x14ac:dyDescent="0.25">
      <c r="A19" s="23"/>
      <c r="B19" s="23"/>
      <c r="C19" s="23"/>
      <c r="D19" s="23"/>
      <c r="E19" s="23"/>
      <c r="F19" s="23"/>
      <c r="G19" s="25"/>
      <c r="H19" s="25"/>
      <c r="I19" s="25"/>
      <c r="J19" s="25"/>
      <c r="K19" s="25"/>
      <c r="L19" s="25"/>
      <c r="M19" s="23"/>
      <c r="N19" s="23"/>
      <c r="O19" s="23"/>
      <c r="P19" s="23"/>
      <c r="Q19" s="23"/>
      <c r="R19" s="22"/>
      <c r="S19" s="22"/>
      <c r="T19" s="22"/>
      <c r="U19" s="22"/>
    </row>
    <row r="20" spans="1:21" x14ac:dyDescent="0.25">
      <c r="A20" s="23"/>
      <c r="B20" s="23"/>
      <c r="C20" s="23"/>
      <c r="D20" s="23"/>
      <c r="E20" s="23"/>
      <c r="F20" s="23"/>
      <c r="G20" s="25"/>
      <c r="H20" s="25"/>
      <c r="I20" s="25"/>
      <c r="J20" s="25"/>
      <c r="K20" s="25"/>
      <c r="L20" s="25"/>
      <c r="M20" s="23"/>
      <c r="N20" s="23"/>
      <c r="O20" s="23"/>
      <c r="P20" s="23"/>
      <c r="Q20" s="23"/>
      <c r="R20" s="22"/>
      <c r="S20" s="22"/>
      <c r="T20" s="22"/>
      <c r="U20" s="22"/>
    </row>
    <row r="21" spans="1:21" x14ac:dyDescent="0.25">
      <c r="A21" s="23"/>
      <c r="B21" s="23"/>
      <c r="C21" s="23"/>
      <c r="D21" s="23"/>
      <c r="E21" s="23"/>
      <c r="F21" s="23"/>
      <c r="G21" s="25"/>
      <c r="H21" s="25"/>
      <c r="I21" s="25"/>
      <c r="J21" s="25"/>
      <c r="K21" s="25"/>
      <c r="L21" s="25"/>
      <c r="M21" s="23"/>
      <c r="N21" s="23"/>
      <c r="O21" s="23"/>
      <c r="P21" s="23"/>
      <c r="Q21" s="23"/>
      <c r="R21" s="22"/>
      <c r="S21" s="22"/>
      <c r="T21" s="22"/>
      <c r="U21" s="22"/>
    </row>
    <row r="22" spans="1:21" x14ac:dyDescent="0.25">
      <c r="A22" s="23"/>
      <c r="B22" s="23"/>
      <c r="C22" s="23"/>
      <c r="D22" s="23"/>
      <c r="E22" s="23"/>
      <c r="F22" s="23"/>
      <c r="G22" s="25"/>
      <c r="H22" s="25"/>
      <c r="I22" s="25"/>
      <c r="J22" s="25"/>
      <c r="K22" s="25"/>
      <c r="L22" s="25"/>
      <c r="M22" s="23"/>
      <c r="N22" s="23"/>
      <c r="O22" s="23"/>
      <c r="P22" s="23"/>
      <c r="Q22" s="23"/>
      <c r="R22" s="22"/>
      <c r="S22" s="22"/>
      <c r="T22" s="22"/>
      <c r="U22" s="22"/>
    </row>
    <row r="23" spans="1:21" x14ac:dyDescent="0.25">
      <c r="A23" s="23"/>
      <c r="B23" s="23"/>
      <c r="C23" s="23"/>
      <c r="D23" s="23"/>
      <c r="E23" s="23"/>
      <c r="F23" s="23"/>
      <c r="G23" s="25"/>
      <c r="H23" s="25"/>
      <c r="I23" s="25"/>
      <c r="J23" s="25"/>
      <c r="K23" s="25"/>
      <c r="L23" s="25"/>
      <c r="M23" s="23"/>
      <c r="N23" s="23"/>
      <c r="O23" s="23"/>
      <c r="P23" s="23"/>
      <c r="Q23" s="23"/>
      <c r="R23" s="22"/>
      <c r="S23" s="22"/>
      <c r="T23" s="22"/>
      <c r="U23" s="22"/>
    </row>
    <row r="24" spans="1:21" x14ac:dyDescent="0.25">
      <c r="A24" s="23"/>
      <c r="B24" s="23"/>
      <c r="C24" s="23"/>
      <c r="D24" s="23"/>
      <c r="E24" s="23"/>
      <c r="F24" s="23"/>
      <c r="G24" s="25"/>
      <c r="H24" s="25"/>
      <c r="I24" s="25"/>
      <c r="J24" s="25"/>
      <c r="K24" s="25"/>
      <c r="L24" s="25"/>
      <c r="M24" s="23"/>
      <c r="N24" s="23"/>
      <c r="O24" s="23"/>
      <c r="P24" s="23"/>
      <c r="Q24" s="23"/>
      <c r="R24" s="22"/>
      <c r="S24" s="22"/>
      <c r="T24" s="22"/>
      <c r="U24" s="22"/>
    </row>
    <row r="25" spans="1:21" x14ac:dyDescent="0.25">
      <c r="A25" s="23"/>
      <c r="B25" s="23"/>
      <c r="C25" s="23"/>
      <c r="D25" s="23"/>
      <c r="E25" s="23"/>
      <c r="F25" s="23"/>
      <c r="G25" s="25"/>
      <c r="H25" s="25"/>
      <c r="I25" s="25"/>
      <c r="J25" s="25"/>
      <c r="K25" s="25"/>
      <c r="L25" s="25"/>
      <c r="M25" s="23"/>
      <c r="N25" s="23"/>
      <c r="O25" s="23"/>
      <c r="P25" s="23"/>
      <c r="Q25" s="23"/>
      <c r="R25" s="22"/>
      <c r="S25" s="22"/>
      <c r="T25" s="22"/>
      <c r="U25" s="22"/>
    </row>
    <row r="26" spans="1:21" x14ac:dyDescent="0.25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2"/>
      <c r="S26" s="22"/>
      <c r="T26" s="22"/>
      <c r="U26" s="22"/>
    </row>
    <row r="28" spans="1:21" s="24" customFormat="1" ht="34.5" customHeight="1" x14ac:dyDescent="0.25"/>
    <row r="30" spans="1:21" ht="18.75" x14ac:dyDescent="0.25">
      <c r="A30" s="5"/>
      <c r="B30" s="31"/>
      <c r="C30" s="5"/>
      <c r="D30" s="5"/>
      <c r="E30" s="5"/>
      <c r="F30" s="5"/>
      <c r="G30" s="5"/>
      <c r="J30" s="5"/>
      <c r="K30" s="5"/>
      <c r="L30" s="5"/>
      <c r="M30" s="5"/>
      <c r="N30" s="5"/>
      <c r="O30" s="5"/>
      <c r="P30" s="5"/>
      <c r="Q30" s="5"/>
    </row>
    <row r="31" spans="1:21" ht="18.75" x14ac:dyDescent="0.25">
      <c r="A31" s="5"/>
      <c r="B31" s="32"/>
      <c r="C31" s="5"/>
      <c r="D31" s="5"/>
      <c r="E31" s="5"/>
      <c r="F31" s="5"/>
      <c r="G31" s="5"/>
      <c r="J31" s="5"/>
      <c r="K31" s="5"/>
      <c r="L31" s="5"/>
      <c r="M31" s="5"/>
      <c r="N31" s="5"/>
      <c r="O31" s="5"/>
      <c r="P31" s="5"/>
      <c r="Q31" s="5"/>
    </row>
    <row r="32" spans="1:21" ht="18.75" x14ac:dyDescent="0.25">
      <c r="A32" s="5"/>
      <c r="B32" s="32"/>
      <c r="C32" s="5"/>
      <c r="D32" s="5"/>
      <c r="E32" s="5"/>
      <c r="F32" s="5"/>
      <c r="G32" s="5"/>
      <c r="J32" s="5"/>
      <c r="K32" s="5"/>
      <c r="L32" s="5"/>
      <c r="M32" s="5"/>
      <c r="N32" s="5"/>
      <c r="O32" s="5"/>
      <c r="P32" s="5"/>
      <c r="Q32" s="5"/>
    </row>
    <row r="33" spans="1:17" ht="18.75" x14ac:dyDescent="0.25">
      <c r="A33" s="5"/>
      <c r="B33" s="32"/>
      <c r="C33" s="5"/>
      <c r="D33" s="5"/>
      <c r="E33" s="5"/>
      <c r="F33" s="5"/>
      <c r="G33" s="5"/>
      <c r="J33" s="5"/>
      <c r="K33" s="5"/>
      <c r="L33" s="5"/>
      <c r="M33" s="5"/>
      <c r="N33" s="5"/>
      <c r="O33" s="5"/>
      <c r="P33" s="5"/>
      <c r="Q33" s="5"/>
    </row>
    <row r="34" spans="1:17" ht="18.75" x14ac:dyDescent="0.25">
      <c r="A34" s="5"/>
      <c r="B34" s="32"/>
      <c r="C34" s="5"/>
      <c r="D34" s="5"/>
      <c r="E34" s="5"/>
      <c r="F34" s="5"/>
      <c r="G34" s="5"/>
      <c r="J34" s="5"/>
      <c r="K34" s="5"/>
      <c r="L34" s="5"/>
      <c r="M34" s="5"/>
      <c r="N34" s="5"/>
      <c r="O34" s="5"/>
      <c r="P34" s="5"/>
      <c r="Q34" s="5"/>
    </row>
    <row r="35" spans="1:17" ht="18.75" x14ac:dyDescent="0.25">
      <c r="A35" s="5"/>
      <c r="B35" s="32"/>
      <c r="C35" s="5"/>
      <c r="D35" s="5"/>
      <c r="E35" s="5"/>
      <c r="F35" s="5"/>
      <c r="G35" s="5"/>
      <c r="J35" s="5"/>
      <c r="K35" s="5"/>
      <c r="L35" s="5"/>
      <c r="M35" s="5"/>
      <c r="N35" s="5"/>
      <c r="O35" s="5"/>
      <c r="P35" s="5"/>
      <c r="Q35" s="5"/>
    </row>
    <row r="36" spans="1:17" ht="18.75" x14ac:dyDescent="0.25">
      <c r="A36" s="5"/>
      <c r="B36" s="32"/>
      <c r="C36" s="5"/>
      <c r="D36" s="5"/>
      <c r="E36" s="5"/>
      <c r="F36" s="5"/>
      <c r="G36" s="5"/>
      <c r="J36" s="5"/>
      <c r="K36" s="5"/>
      <c r="L36" s="5"/>
      <c r="M36" s="5"/>
      <c r="N36" s="5"/>
      <c r="O36" s="5"/>
      <c r="P36" s="5"/>
      <c r="Q36" s="5"/>
    </row>
    <row r="37" spans="1:17" ht="18.75" x14ac:dyDescent="0.25">
      <c r="A37" s="5"/>
      <c r="B37" s="32"/>
      <c r="C37" s="5"/>
      <c r="D37" s="5"/>
      <c r="E37" s="5"/>
      <c r="F37" s="5"/>
      <c r="G37" s="5"/>
      <c r="J37" s="5"/>
      <c r="K37" s="5"/>
      <c r="L37" s="5"/>
      <c r="M37" s="5"/>
      <c r="N37" s="5"/>
      <c r="O37" s="5"/>
      <c r="P37" s="5"/>
      <c r="Q37" s="5"/>
    </row>
    <row r="38" spans="1:17" ht="18.75" x14ac:dyDescent="0.25">
      <c r="A38" s="5"/>
      <c r="B38" s="32"/>
      <c r="C38" s="5"/>
      <c r="D38" s="5"/>
      <c r="E38" s="5"/>
      <c r="F38" s="5"/>
      <c r="G38" s="5"/>
      <c r="J38" s="5"/>
      <c r="K38" s="5"/>
      <c r="L38" s="5"/>
      <c r="M38" s="5"/>
      <c r="N38" s="5"/>
      <c r="O38" s="5"/>
      <c r="P38" s="5"/>
      <c r="Q38" s="5"/>
    </row>
    <row r="39" spans="1:17" ht="18.75" x14ac:dyDescent="0.25">
      <c r="A39" s="5"/>
      <c r="B39" s="32"/>
      <c r="C39" s="5"/>
      <c r="D39" s="5"/>
      <c r="E39" s="5"/>
      <c r="F39" s="5"/>
      <c r="G39" s="5"/>
      <c r="J39" s="5"/>
      <c r="K39" s="5"/>
      <c r="L39" s="5"/>
      <c r="M39" s="5"/>
      <c r="N39" s="5"/>
      <c r="O39" s="5"/>
      <c r="P39" s="5"/>
      <c r="Q39" s="5"/>
    </row>
    <row r="40" spans="1:17" ht="18.75" x14ac:dyDescent="0.25">
      <c r="A40" s="5"/>
      <c r="B40" s="32"/>
      <c r="C40" s="5"/>
      <c r="D40" s="5"/>
      <c r="E40" s="5"/>
      <c r="F40" s="5"/>
      <c r="G40" s="5"/>
      <c r="J40" s="5"/>
      <c r="K40" s="5"/>
      <c r="L40" s="5"/>
      <c r="M40" s="5"/>
      <c r="N40" s="5"/>
      <c r="O40" s="5"/>
      <c r="P40" s="5"/>
      <c r="Q40" s="5"/>
    </row>
    <row r="41" spans="1:17" ht="18.75" x14ac:dyDescent="0.25">
      <c r="A41" s="5"/>
      <c r="B41" s="32"/>
      <c r="C41" s="5"/>
      <c r="D41" s="5"/>
      <c r="E41" s="5"/>
      <c r="F41" s="5"/>
      <c r="G41" s="5"/>
      <c r="J41" s="5"/>
      <c r="K41" s="5"/>
      <c r="L41" s="5"/>
      <c r="M41" s="5"/>
      <c r="N41" s="5"/>
      <c r="O41" s="5"/>
      <c r="P41" s="5"/>
      <c r="Q41" s="5"/>
    </row>
    <row r="42" spans="1:17" ht="18.75" x14ac:dyDescent="0.25">
      <c r="A42" s="5"/>
      <c r="B42" s="32"/>
      <c r="C42" s="5"/>
      <c r="D42" s="5"/>
      <c r="E42" s="5"/>
      <c r="F42" s="5"/>
      <c r="G42" s="5"/>
      <c r="J42" s="5"/>
      <c r="K42" s="5"/>
      <c r="L42" s="5"/>
      <c r="M42" s="5"/>
      <c r="N42" s="5"/>
      <c r="O42" s="5"/>
      <c r="P42" s="5"/>
      <c r="Q42" s="5"/>
    </row>
    <row r="43" spans="1:17" ht="18.75" x14ac:dyDescent="0.25">
      <c r="A43" s="5"/>
      <c r="B43" s="32"/>
      <c r="C43" s="5"/>
      <c r="D43" s="5"/>
      <c r="E43" s="5"/>
      <c r="F43" s="5"/>
      <c r="G43" s="5"/>
      <c r="J43" s="5"/>
      <c r="K43" s="5"/>
      <c r="L43" s="5"/>
      <c r="M43" s="5"/>
      <c r="N43" s="5"/>
      <c r="O43" s="5"/>
      <c r="P43" s="5"/>
      <c r="Q43" s="5"/>
    </row>
    <row r="44" spans="1:17" ht="18.75" x14ac:dyDescent="0.25">
      <c r="A44" s="5"/>
      <c r="B44" s="32"/>
      <c r="C44" s="5"/>
      <c r="D44" s="5"/>
      <c r="E44" s="5"/>
      <c r="F44" s="5"/>
      <c r="G44" s="5"/>
      <c r="J44" s="5"/>
      <c r="K44" s="5"/>
      <c r="L44" s="5"/>
      <c r="M44" s="5"/>
      <c r="N44" s="5"/>
      <c r="O44" s="5"/>
      <c r="P44" s="5"/>
      <c r="Q44" s="5"/>
    </row>
    <row r="45" spans="1:17" ht="18.75" x14ac:dyDescent="0.25">
      <c r="A45" s="5"/>
      <c r="B45" s="32"/>
      <c r="C45" s="5"/>
      <c r="D45" s="5"/>
      <c r="E45" s="5"/>
      <c r="F45" s="5"/>
      <c r="G45" s="5"/>
      <c r="J45" s="5"/>
      <c r="K45" s="5"/>
      <c r="L45" s="5"/>
      <c r="M45" s="5"/>
      <c r="N45" s="5"/>
      <c r="O45" s="5"/>
      <c r="P45" s="5"/>
      <c r="Q45" s="5"/>
    </row>
    <row r="46" spans="1:17" ht="18.75" x14ac:dyDescent="0.25">
      <c r="A46" s="5"/>
      <c r="B46" s="32"/>
      <c r="C46" s="5"/>
      <c r="D46" s="5"/>
      <c r="E46" s="5"/>
      <c r="F46" s="5"/>
      <c r="G46" s="5"/>
      <c r="J46" s="5"/>
      <c r="K46" s="5"/>
      <c r="L46" s="5"/>
      <c r="M46" s="5"/>
      <c r="N46" s="5"/>
      <c r="O46" s="5"/>
      <c r="P46" s="5"/>
      <c r="Q46" s="5"/>
    </row>
    <row r="47" spans="1:17" ht="18" x14ac:dyDescent="0.25">
      <c r="A47" s="5"/>
      <c r="B47" s="33"/>
      <c r="C47" s="5"/>
      <c r="D47" s="5"/>
      <c r="E47" s="5"/>
      <c r="F47" s="5"/>
      <c r="G47" s="5"/>
      <c r="J47" s="5"/>
      <c r="K47" s="5"/>
      <c r="L47" s="5"/>
      <c r="M47" s="5"/>
      <c r="N47" s="5"/>
      <c r="O47" s="5"/>
      <c r="P47" s="5"/>
      <c r="Q47" s="5"/>
    </row>
    <row r="48" spans="1:17" ht="18" x14ac:dyDescent="0.25">
      <c r="A48" s="5"/>
      <c r="B48" s="33"/>
      <c r="C48" s="5"/>
      <c r="D48" s="5"/>
      <c r="E48" s="5"/>
      <c r="F48" s="5"/>
      <c r="G48" s="5"/>
      <c r="J48" s="5"/>
      <c r="K48" s="5"/>
      <c r="L48" s="5"/>
      <c r="M48" s="5"/>
      <c r="N48" s="5"/>
      <c r="O48" s="5"/>
      <c r="P48" s="5"/>
      <c r="Q48" s="5"/>
    </row>
    <row r="49" spans="1:17" ht="18" x14ac:dyDescent="0.25">
      <c r="A49" s="5"/>
      <c r="B49" s="33"/>
      <c r="C49" s="5"/>
      <c r="D49" s="5"/>
      <c r="E49" s="5"/>
      <c r="F49" s="5"/>
      <c r="G49" s="5"/>
      <c r="J49" s="5"/>
      <c r="K49" s="5"/>
      <c r="L49" s="5"/>
      <c r="M49" s="5"/>
      <c r="N49" s="5"/>
      <c r="O49" s="5"/>
      <c r="P49" s="5"/>
      <c r="Q49" s="5"/>
    </row>
    <row r="50" spans="1:17" ht="18" x14ac:dyDescent="0.25">
      <c r="A50" s="5"/>
      <c r="B50" s="33"/>
      <c r="C50" s="5"/>
      <c r="D50" s="5"/>
      <c r="E50" s="5"/>
      <c r="F50" s="5"/>
      <c r="G50" s="5"/>
      <c r="J50" s="5"/>
      <c r="K50" s="5"/>
      <c r="L50" s="5"/>
      <c r="M50" s="5"/>
      <c r="N50" s="5"/>
      <c r="O50" s="5"/>
      <c r="P50" s="5"/>
      <c r="Q50" s="5"/>
    </row>
    <row r="51" spans="1:17" ht="18" x14ac:dyDescent="0.25">
      <c r="A51" s="5"/>
      <c r="B51" s="33"/>
      <c r="C51" s="5"/>
      <c r="D51" s="5"/>
      <c r="E51" s="5"/>
      <c r="F51" s="5"/>
      <c r="G51" s="5"/>
      <c r="J51" s="5"/>
      <c r="K51" s="5"/>
      <c r="L51" s="5"/>
      <c r="M51" s="5"/>
      <c r="N51" s="5"/>
      <c r="O51" s="5"/>
      <c r="P51" s="5"/>
      <c r="Q51" s="5"/>
    </row>
    <row r="52" spans="1:17" ht="18" x14ac:dyDescent="0.25">
      <c r="A52" s="5"/>
      <c r="B52" s="33"/>
      <c r="C52" s="5"/>
      <c r="D52" s="5"/>
      <c r="E52" s="5"/>
      <c r="F52" s="5"/>
      <c r="G52" s="5"/>
      <c r="J52" s="5"/>
      <c r="K52" s="5"/>
      <c r="L52" s="5"/>
      <c r="M52" s="5"/>
      <c r="N52" s="5"/>
      <c r="O52" s="5"/>
      <c r="P52" s="5"/>
      <c r="Q52" s="5"/>
    </row>
    <row r="53" spans="1:17" ht="18.75" x14ac:dyDescent="0.25">
      <c r="A53" s="5"/>
      <c r="B53" s="32"/>
      <c r="C53" s="5"/>
      <c r="D53" s="5"/>
      <c r="E53" s="5"/>
      <c r="F53" s="5"/>
      <c r="G53" s="5"/>
      <c r="J53" s="5"/>
      <c r="K53" s="5"/>
      <c r="L53" s="5"/>
      <c r="M53" s="5"/>
    </row>
    <row r="54" spans="1:17" ht="18.75" x14ac:dyDescent="0.25">
      <c r="A54" s="5"/>
      <c r="B54" s="32"/>
      <c r="C54" s="5"/>
      <c r="D54" s="5"/>
      <c r="E54" s="5"/>
      <c r="F54" s="5"/>
      <c r="G54" s="5"/>
      <c r="J54" s="5"/>
      <c r="K54" s="5"/>
      <c r="L54" s="5"/>
      <c r="M54" s="5"/>
    </row>
    <row r="55" spans="1:17" ht="18.75" x14ac:dyDescent="0.25">
      <c r="A55" s="5"/>
      <c r="B55" s="32"/>
      <c r="C55" s="5"/>
      <c r="D55" s="5"/>
      <c r="E55" s="5"/>
      <c r="F55" s="5"/>
      <c r="G55" s="5"/>
      <c r="J55" s="5"/>
      <c r="K55" s="5"/>
      <c r="L55" s="5"/>
      <c r="M55" s="5"/>
    </row>
    <row r="82" spans="1:13" ht="18.75" x14ac:dyDescent="0.25">
      <c r="A82" s="5"/>
      <c r="B82" s="5"/>
      <c r="C82" s="5"/>
      <c r="D82" s="32"/>
      <c r="E82" s="5"/>
      <c r="F82" s="5"/>
      <c r="G82" s="5"/>
      <c r="H82" s="5"/>
      <c r="I82" s="5"/>
      <c r="J82" s="5"/>
      <c r="K82" s="5"/>
      <c r="L82" s="5"/>
      <c r="M82" s="5"/>
    </row>
    <row r="83" spans="1:13" ht="18.75" x14ac:dyDescent="0.25">
      <c r="A83" s="5"/>
      <c r="B83" s="5"/>
      <c r="C83" s="5"/>
      <c r="D83" s="32"/>
      <c r="E83" s="5"/>
      <c r="F83" s="5"/>
      <c r="G83" s="5"/>
      <c r="H83" s="5"/>
      <c r="I83" s="5"/>
      <c r="J83" s="5"/>
      <c r="K83" s="5"/>
      <c r="L83" s="5"/>
      <c r="M83" s="5"/>
    </row>
    <row r="84" spans="1:13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</row>
    <row r="85" spans="1:13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</row>
    <row r="86" spans="1:13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</row>
    <row r="87" spans="1:13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</row>
    <row r="88" spans="1:13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</row>
    <row r="89" spans="1:13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</row>
    <row r="90" spans="1:13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</row>
    <row r="91" spans="1:13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</row>
    <row r="92" spans="1:13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</row>
    <row r="93" spans="1:13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</row>
    <row r="94" spans="1:13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</row>
    <row r="95" spans="1:13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</row>
    <row r="96" spans="1:13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</row>
    <row r="97" spans="1:13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</row>
    <row r="98" spans="1:13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</row>
    <row r="99" spans="1:13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</row>
    <row r="100" spans="1:13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</row>
    <row r="101" spans="1:13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</row>
    <row r="102" spans="1:13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</row>
    <row r="103" spans="1:13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</row>
    <row r="104" spans="1:13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</row>
    <row r="105" spans="1:13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</row>
    <row r="106" spans="1:13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</row>
    <row r="107" spans="1:13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</row>
    <row r="108" spans="1:13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</row>
    <row r="109" spans="1:13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</row>
    <row r="110" spans="1:13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</row>
    <row r="111" spans="1:13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</row>
    <row r="112" spans="1:13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</row>
    <row r="113" spans="1:13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</row>
    <row r="114" spans="1:13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</row>
    <row r="115" spans="1:13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</row>
    <row r="116" spans="1:13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</row>
    <row r="117" spans="1:13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</row>
    <row r="118" spans="1:13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</row>
    <row r="119" spans="1:13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</row>
    <row r="120" spans="1:13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</row>
    <row r="121" spans="1:13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</row>
    <row r="122" spans="1:13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</row>
    <row r="123" spans="1:13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</row>
    <row r="124" spans="1:13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</row>
    <row r="125" spans="1:13" x14ac:dyDescent="0.2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</row>
    <row r="126" spans="1:13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</row>
    <row r="127" spans="1:13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</row>
    <row r="128" spans="1:13" x14ac:dyDescent="0.2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</row>
    <row r="129" spans="1:13" x14ac:dyDescent="0.2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</row>
    <row r="130" spans="1:13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</row>
    <row r="131" spans="1:13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</row>
    <row r="132" spans="1:13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</row>
    <row r="133" spans="1:13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</row>
    <row r="134" spans="1:13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</row>
    <row r="135" spans="1:13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</row>
    <row r="136" spans="1:13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</row>
    <row r="137" spans="1:13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</row>
    <row r="138" spans="1:13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</row>
    <row r="139" spans="1:13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</row>
    <row r="140" spans="1:13" x14ac:dyDescent="0.2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</row>
    <row r="141" spans="1:13" x14ac:dyDescent="0.2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</row>
    <row r="142" spans="1:13" x14ac:dyDescent="0.2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</row>
    <row r="143" spans="1:13" x14ac:dyDescent="0.2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</row>
    <row r="144" spans="1:13" x14ac:dyDescent="0.2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</row>
    <row r="145" spans="1:13" x14ac:dyDescent="0.2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</row>
    <row r="146" spans="1:13" x14ac:dyDescent="0.2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</row>
    <row r="147" spans="1:13" x14ac:dyDescent="0.2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</row>
    <row r="148" spans="1:13" x14ac:dyDescent="0.2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</row>
    <row r="149" spans="1:13" x14ac:dyDescent="0.2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</row>
    <row r="150" spans="1:13" x14ac:dyDescent="0.2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</row>
    <row r="151" spans="1:13" x14ac:dyDescent="0.2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</row>
    <row r="152" spans="1:13" x14ac:dyDescent="0.2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</row>
    <row r="153" spans="1:13" x14ac:dyDescent="0.2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</row>
    <row r="154" spans="1:13" x14ac:dyDescent="0.2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</row>
    <row r="155" spans="1:13" x14ac:dyDescent="0.2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</row>
    <row r="156" spans="1:13" x14ac:dyDescent="0.2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</row>
    <row r="157" spans="1:13" x14ac:dyDescent="0.2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</row>
    <row r="158" spans="1:13" x14ac:dyDescent="0.2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</row>
    <row r="159" spans="1:13" x14ac:dyDescent="0.2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</row>
    <row r="160" spans="1:13" x14ac:dyDescent="0.2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</row>
    <row r="161" spans="1:13" x14ac:dyDescent="0.2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</row>
    <row r="162" spans="1:13" x14ac:dyDescent="0.2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</row>
    <row r="163" spans="1:13" x14ac:dyDescent="0.2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</row>
    <row r="164" spans="1:13" x14ac:dyDescent="0.2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</row>
    <row r="165" spans="1:13" x14ac:dyDescent="0.2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</row>
    <row r="166" spans="1:13" x14ac:dyDescent="0.2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</row>
    <row r="167" spans="1:13" x14ac:dyDescent="0.2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</row>
    <row r="168" spans="1:13" x14ac:dyDescent="0.2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</row>
    <row r="169" spans="1:13" x14ac:dyDescent="0.2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</row>
    <row r="170" spans="1:13" x14ac:dyDescent="0.2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</row>
    <row r="171" spans="1:13" x14ac:dyDescent="0.2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</row>
    <row r="172" spans="1:13" x14ac:dyDescent="0.2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</row>
    <row r="173" spans="1:13" x14ac:dyDescent="0.2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</row>
    <row r="174" spans="1:13" x14ac:dyDescent="0.2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</row>
    <row r="175" spans="1:13" x14ac:dyDescent="0.2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</row>
    <row r="176" spans="1:13" x14ac:dyDescent="0.2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</row>
    <row r="177" spans="1:13" x14ac:dyDescent="0.2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</row>
    <row r="178" spans="1:13" x14ac:dyDescent="0.2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</row>
    <row r="179" spans="1:13" x14ac:dyDescent="0.2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</row>
    <row r="180" spans="1:13" x14ac:dyDescent="0.2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</row>
    <row r="181" spans="1:13" x14ac:dyDescent="0.2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</row>
    <row r="182" spans="1:13" x14ac:dyDescent="0.2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</row>
    <row r="183" spans="1:13" x14ac:dyDescent="0.2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</row>
    <row r="184" spans="1:13" x14ac:dyDescent="0.2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</row>
    <row r="185" spans="1:13" x14ac:dyDescent="0.2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</row>
    <row r="186" spans="1:13" x14ac:dyDescent="0.2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</row>
    <row r="187" spans="1:13" x14ac:dyDescent="0.2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</row>
    <row r="188" spans="1:13" x14ac:dyDescent="0.2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</row>
    <row r="189" spans="1:13" x14ac:dyDescent="0.2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</row>
    <row r="190" spans="1:13" x14ac:dyDescent="0.2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</row>
    <row r="191" spans="1:13" x14ac:dyDescent="0.2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</row>
    <row r="192" spans="1:13" x14ac:dyDescent="0.2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</row>
    <row r="193" spans="1:13" x14ac:dyDescent="0.2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</row>
    <row r="194" spans="1:13" x14ac:dyDescent="0.2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</row>
    <row r="195" spans="1:13" x14ac:dyDescent="0.2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</row>
    <row r="196" spans="1:13" x14ac:dyDescent="0.2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</row>
    <row r="197" spans="1:13" x14ac:dyDescent="0.2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</row>
    <row r="198" spans="1:13" x14ac:dyDescent="0.2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</row>
    <row r="199" spans="1:13" x14ac:dyDescent="0.2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</row>
  </sheetData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16"/>
  <sheetViews>
    <sheetView showGridLines="0" topLeftCell="A4" workbookViewId="0">
      <selection activeCell="B10" sqref="B10"/>
    </sheetView>
  </sheetViews>
  <sheetFormatPr baseColWidth="10" defaultRowHeight="15" x14ac:dyDescent="0.25"/>
  <cols>
    <col min="1" max="1" width="19.140625" bestFit="1" customWidth="1"/>
    <col min="2" max="2" width="19.42578125" bestFit="1" customWidth="1"/>
    <col min="14" max="14" width="22.7109375" bestFit="1" customWidth="1"/>
    <col min="15" max="15" width="21.7109375" bestFit="1" customWidth="1"/>
    <col min="16" max="16" width="22" bestFit="1" customWidth="1"/>
  </cols>
  <sheetData>
    <row r="3" spans="1:16" ht="15.75" x14ac:dyDescent="0.25">
      <c r="A3" s="16" t="s">
        <v>127</v>
      </c>
      <c r="B3" s="17">
        <f>'Base de Datos'!U2</f>
        <v>4.8</v>
      </c>
      <c r="N3" s="41" t="s">
        <v>129</v>
      </c>
      <c r="O3" s="41"/>
      <c r="P3" s="41"/>
    </row>
    <row r="4" spans="1:16" ht="15.75" x14ac:dyDescent="0.25">
      <c r="A4" s="16" t="s">
        <v>128</v>
      </c>
      <c r="B4" s="17">
        <f>'Base de Datos'!V2</f>
        <v>0.45</v>
      </c>
      <c r="N4" s="18" t="s">
        <v>130</v>
      </c>
      <c r="O4" s="1" t="s">
        <v>131</v>
      </c>
      <c r="P4" s="1" t="s">
        <v>132</v>
      </c>
    </row>
    <row r="5" spans="1:16" x14ac:dyDescent="0.25">
      <c r="N5" s="20">
        <v>3</v>
      </c>
      <c r="O5" s="19" t="str">
        <f>VLOOKUP($N5,'Base de Datos'!$B:$D,2,FALSE)</f>
        <v>Nombre Alumno 3</v>
      </c>
      <c r="P5" s="19" t="str">
        <f>VLOOKUP($N5,'Base de Datos'!$B:$D,2,FALSE)</f>
        <v>Nombre Alumno 3</v>
      </c>
    </row>
    <row r="8" spans="1:16" x14ac:dyDescent="0.25">
      <c r="A8" s="12" t="s">
        <v>125</v>
      </c>
      <c r="B8" s="15" t="s">
        <v>126</v>
      </c>
    </row>
    <row r="9" spans="1:16" x14ac:dyDescent="0.25">
      <c r="A9" s="13" t="s">
        <v>113</v>
      </c>
      <c r="B9" s="14">
        <v>1</v>
      </c>
    </row>
    <row r="10" spans="1:16" x14ac:dyDescent="0.25">
      <c r="A10" s="13" t="s">
        <v>121</v>
      </c>
      <c r="B10" s="14">
        <v>12</v>
      </c>
    </row>
    <row r="11" spans="1:16" x14ac:dyDescent="0.25">
      <c r="A11" s="13" t="s">
        <v>112</v>
      </c>
      <c r="B11" s="14">
        <v>1</v>
      </c>
    </row>
    <row r="12" spans="1:16" x14ac:dyDescent="0.25">
      <c r="A12" s="13" t="s">
        <v>114</v>
      </c>
      <c r="B12" s="14">
        <v>5</v>
      </c>
    </row>
    <row r="13" spans="1:16" x14ac:dyDescent="0.25">
      <c r="A13" s="13" t="s">
        <v>122</v>
      </c>
      <c r="B13" s="14">
        <v>27</v>
      </c>
    </row>
    <row r="14" spans="1:16" x14ac:dyDescent="0.25">
      <c r="A14" s="13" t="s">
        <v>115</v>
      </c>
      <c r="B14" s="14">
        <v>2</v>
      </c>
    </row>
    <row r="15" spans="1:16" x14ac:dyDescent="0.25">
      <c r="A15" s="13" t="s">
        <v>124</v>
      </c>
      <c r="B15" s="14">
        <v>2</v>
      </c>
    </row>
    <row r="16" spans="1:16" x14ac:dyDescent="0.25">
      <c r="A16" s="13" t="s">
        <v>123</v>
      </c>
      <c r="B16" s="14">
        <v>50</v>
      </c>
    </row>
  </sheetData>
  <mergeCells count="1">
    <mergeCell ref="N3:P3"/>
  </mergeCells>
  <conditionalFormatting pivot="1" sqref="B9:B15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{8B764C4F-874F-4C92-836B-DB413210ECF3}</x14:id>
        </ext>
      </extLst>
    </cfRule>
  </conditionalFormatting>
  <pageMargins left="0.7" right="0.7" top="0.75" bottom="0.75" header="0.3" footer="0.3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 pivot="1">
          <x14:cfRule type="dataBar" id="{8B764C4F-874F-4C92-836B-DB413210ECF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B9:B15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1"/>
  <sheetViews>
    <sheetView zoomScaleNormal="100" workbookViewId="0">
      <selection activeCell="B10" sqref="B10"/>
    </sheetView>
  </sheetViews>
  <sheetFormatPr baseColWidth="10" defaultRowHeight="15" x14ac:dyDescent="0.25"/>
  <cols>
    <col min="1" max="1" width="22.140625" bestFit="1" customWidth="1"/>
    <col min="2" max="2" width="13.140625" bestFit="1" customWidth="1"/>
    <col min="7" max="12" width="8.42578125" customWidth="1"/>
    <col min="13" max="17" width="18.140625" customWidth="1"/>
    <col min="19" max="19" width="19.140625" bestFit="1" customWidth="1"/>
    <col min="21" max="22" width="14.7109375" customWidth="1"/>
  </cols>
  <sheetData>
    <row r="1" spans="1:22" x14ac:dyDescent="0.25">
      <c r="A1" s="3" t="s">
        <v>111</v>
      </c>
      <c r="B1" s="2" t="s">
        <v>4</v>
      </c>
      <c r="C1" s="2" t="s">
        <v>0</v>
      </c>
      <c r="D1" s="2" t="s">
        <v>1</v>
      </c>
      <c r="E1" s="2" t="s">
        <v>2</v>
      </c>
      <c r="F1" s="2" t="s">
        <v>3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3" t="s">
        <v>112</v>
      </c>
      <c r="N1" s="3" t="s">
        <v>113</v>
      </c>
      <c r="O1" s="6" t="s">
        <v>114</v>
      </c>
      <c r="P1" s="6" t="s">
        <v>115</v>
      </c>
      <c r="Q1" s="6" t="s">
        <v>116</v>
      </c>
      <c r="R1" s="3" t="s">
        <v>118</v>
      </c>
      <c r="S1" s="7" t="s">
        <v>117</v>
      </c>
      <c r="U1" s="2" t="s">
        <v>119</v>
      </c>
      <c r="V1" s="2" t="s">
        <v>120</v>
      </c>
    </row>
    <row r="2" spans="1:22" x14ac:dyDescent="0.25">
      <c r="A2" s="9">
        <v>18</v>
      </c>
      <c r="B2" s="9">
        <v>1</v>
      </c>
      <c r="C2" s="10" t="s">
        <v>11</v>
      </c>
      <c r="D2" s="10" t="s">
        <v>12</v>
      </c>
      <c r="E2" s="10"/>
      <c r="F2" s="10"/>
      <c r="G2" s="11">
        <v>2</v>
      </c>
      <c r="H2" s="11">
        <v>3</v>
      </c>
      <c r="I2" s="11">
        <v>4</v>
      </c>
      <c r="J2" s="11">
        <v>3</v>
      </c>
      <c r="K2" s="11">
        <v>2</v>
      </c>
      <c r="L2" s="9">
        <v>2.8</v>
      </c>
      <c r="M2" s="4" t="str">
        <f>IF(L2&gt;=4.8,"Beca","")</f>
        <v/>
      </c>
      <c r="N2" s="5" t="str">
        <f t="shared" ref="N2:N33" si="0">IF(M2="",IF(AND(L2&gt;=4.5,A2&gt;=17),"1/2 Beca",""),"")</f>
        <v/>
      </c>
      <c r="O2" s="5" t="str">
        <f t="shared" ref="O2:O33" si="1">IF(AND(M2="",N2=""),IF(AND(L2&lt;=1.5,A2&lt;10),"Expulsión",""),"")</f>
        <v/>
      </c>
      <c r="P2" s="5" t="str">
        <f t="shared" ref="P2:P33" si="2">IF(AND(M2="",N2="",O2=""),IF(AND(L2&lt;=2,A2&lt;10),"Suspención 1 año",""),"")</f>
        <v/>
      </c>
      <c r="Q2" s="5" t="str">
        <f t="shared" ref="Q2:Q33" si="3">IF(AND(M2="",N2="",O2="",P2=""),IF(AND(L2&lt;=2.5,A2&lt;14),"Suspendido 6 meses",""),"")</f>
        <v/>
      </c>
      <c r="R2" t="str">
        <f>IF(AND(M2="",N2="",O2="",P2="",Q2=""),IF(L2&gt;3,"Aprobado","Reprobado"),"")</f>
        <v>Reprobado</v>
      </c>
      <c r="S2" t="str">
        <f>CONCATENATE(M2,N2,O2,P2,Q2,R2)</f>
        <v>Reprobado</v>
      </c>
      <c r="U2" s="8">
        <f>MAX(L:L)</f>
        <v>4.8</v>
      </c>
      <c r="V2" s="8">
        <f>MIN(L:L)</f>
        <v>0.45</v>
      </c>
    </row>
    <row r="3" spans="1:22" x14ac:dyDescent="0.25">
      <c r="A3" s="9">
        <v>14</v>
      </c>
      <c r="B3" s="9">
        <v>2</v>
      </c>
      <c r="C3" s="10" t="s">
        <v>13</v>
      </c>
      <c r="D3" s="10" t="s">
        <v>14</v>
      </c>
      <c r="E3" s="10"/>
      <c r="F3" s="10"/>
      <c r="G3" s="11">
        <v>0</v>
      </c>
      <c r="H3" s="11">
        <v>4</v>
      </c>
      <c r="I3" s="11">
        <v>0</v>
      </c>
      <c r="J3" s="11">
        <v>1</v>
      </c>
      <c r="K3" s="11">
        <v>4</v>
      </c>
      <c r="L3" s="9">
        <v>2.2000000000000002</v>
      </c>
      <c r="M3" s="4" t="str">
        <f t="shared" ref="M3:M51" si="4">IF(L3&gt;=4.8,"Beca","")</f>
        <v/>
      </c>
      <c r="N3" s="5" t="str">
        <f t="shared" si="0"/>
        <v/>
      </c>
      <c r="O3" s="5" t="str">
        <f t="shared" si="1"/>
        <v/>
      </c>
      <c r="P3" s="5" t="str">
        <f t="shared" si="2"/>
        <v/>
      </c>
      <c r="Q3" s="5" t="str">
        <f t="shared" si="3"/>
        <v/>
      </c>
      <c r="R3" t="str">
        <f t="shared" ref="R3:R51" si="5">IF(AND(M3="",N3="",O3="",P3="",Q3=""),IF(L3&gt;3,"Aprobado","Reprobado"),"")</f>
        <v>Reprobado</v>
      </c>
      <c r="S3" t="str">
        <f t="shared" ref="S3:S51" si="6">CONCATENATE(M3,N3,O3,P3,Q3,R3)</f>
        <v>Reprobado</v>
      </c>
    </row>
    <row r="4" spans="1:22" x14ac:dyDescent="0.25">
      <c r="A4" s="9">
        <v>15</v>
      </c>
      <c r="B4" s="9">
        <v>3</v>
      </c>
      <c r="C4" s="10" t="s">
        <v>15</v>
      </c>
      <c r="D4" s="10" t="s">
        <v>16</v>
      </c>
      <c r="E4" s="10"/>
      <c r="F4" s="10"/>
      <c r="G4" s="11">
        <v>2</v>
      </c>
      <c r="H4" s="11">
        <v>4</v>
      </c>
      <c r="I4" s="11">
        <v>0</v>
      </c>
      <c r="J4" s="11">
        <v>1</v>
      </c>
      <c r="K4" s="11">
        <v>1</v>
      </c>
      <c r="L4" s="9">
        <v>1.1000000000000001</v>
      </c>
      <c r="M4" s="4" t="str">
        <f t="shared" si="4"/>
        <v/>
      </c>
      <c r="N4" s="5" t="str">
        <f t="shared" si="0"/>
        <v/>
      </c>
      <c r="O4" s="5" t="str">
        <f t="shared" si="1"/>
        <v/>
      </c>
      <c r="P4" s="5" t="str">
        <f t="shared" si="2"/>
        <v/>
      </c>
      <c r="Q4" s="5" t="str">
        <f t="shared" si="3"/>
        <v/>
      </c>
      <c r="R4" t="str">
        <f t="shared" si="5"/>
        <v>Reprobado</v>
      </c>
      <c r="S4" t="str">
        <f t="shared" si="6"/>
        <v>Reprobado</v>
      </c>
    </row>
    <row r="5" spans="1:22" x14ac:dyDescent="0.25">
      <c r="A5" s="9">
        <v>25</v>
      </c>
      <c r="B5" s="9">
        <v>4</v>
      </c>
      <c r="C5" s="10" t="s">
        <v>17</v>
      </c>
      <c r="D5" s="10" t="s">
        <v>18</v>
      </c>
      <c r="E5" s="10"/>
      <c r="F5" s="10"/>
      <c r="G5" s="11">
        <v>1</v>
      </c>
      <c r="H5" s="11">
        <v>4</v>
      </c>
      <c r="I5" s="11">
        <v>3</v>
      </c>
      <c r="J5" s="11">
        <v>1</v>
      </c>
      <c r="K5" s="11">
        <v>0</v>
      </c>
      <c r="L5" s="9">
        <v>1.4</v>
      </c>
      <c r="M5" s="4" t="str">
        <f t="shared" si="4"/>
        <v/>
      </c>
      <c r="N5" s="5" t="str">
        <f t="shared" si="0"/>
        <v/>
      </c>
      <c r="O5" s="5" t="str">
        <f t="shared" si="1"/>
        <v/>
      </c>
      <c r="P5" s="5" t="str">
        <f t="shared" si="2"/>
        <v/>
      </c>
      <c r="Q5" s="5" t="str">
        <f t="shared" si="3"/>
        <v/>
      </c>
      <c r="R5" t="str">
        <f t="shared" si="5"/>
        <v>Reprobado</v>
      </c>
      <c r="S5" t="str">
        <f t="shared" si="6"/>
        <v>Reprobado</v>
      </c>
    </row>
    <row r="6" spans="1:22" x14ac:dyDescent="0.25">
      <c r="A6" s="9">
        <v>21</v>
      </c>
      <c r="B6" s="9">
        <v>5</v>
      </c>
      <c r="C6" s="10" t="s">
        <v>19</v>
      </c>
      <c r="D6" s="10" t="s">
        <v>20</v>
      </c>
      <c r="E6" s="10"/>
      <c r="F6" s="10"/>
      <c r="G6" s="11">
        <v>2</v>
      </c>
      <c r="H6" s="11">
        <v>0</v>
      </c>
      <c r="I6" s="11">
        <v>1</v>
      </c>
      <c r="J6" s="11">
        <v>3</v>
      </c>
      <c r="K6" s="11">
        <v>3</v>
      </c>
      <c r="L6" s="9">
        <v>2.1500000000000004</v>
      </c>
      <c r="M6" s="4" t="str">
        <f t="shared" si="4"/>
        <v/>
      </c>
      <c r="N6" s="5" t="str">
        <f t="shared" si="0"/>
        <v/>
      </c>
      <c r="O6" s="5" t="str">
        <f t="shared" si="1"/>
        <v/>
      </c>
      <c r="P6" s="5" t="str">
        <f t="shared" si="2"/>
        <v/>
      </c>
      <c r="Q6" s="5" t="str">
        <f t="shared" si="3"/>
        <v/>
      </c>
      <c r="R6" t="str">
        <f t="shared" si="5"/>
        <v>Reprobado</v>
      </c>
      <c r="S6" t="str">
        <f t="shared" si="6"/>
        <v>Reprobado</v>
      </c>
    </row>
    <row r="7" spans="1:22" x14ac:dyDescent="0.25">
      <c r="A7" s="9">
        <v>24</v>
      </c>
      <c r="B7" s="9">
        <v>6</v>
      </c>
      <c r="C7" s="10" t="s">
        <v>21</v>
      </c>
      <c r="D7" s="10" t="s">
        <v>22</v>
      </c>
      <c r="E7" s="10"/>
      <c r="F7" s="10"/>
      <c r="G7" s="11">
        <v>2</v>
      </c>
      <c r="H7" s="11">
        <v>5</v>
      </c>
      <c r="I7" s="11">
        <v>4</v>
      </c>
      <c r="J7" s="11">
        <v>3</v>
      </c>
      <c r="K7" s="11">
        <v>4</v>
      </c>
      <c r="L7" s="9">
        <v>3.8000000000000003</v>
      </c>
      <c r="M7" s="4" t="str">
        <f t="shared" si="4"/>
        <v/>
      </c>
      <c r="N7" s="5" t="str">
        <f t="shared" si="0"/>
        <v/>
      </c>
      <c r="O7" s="5" t="str">
        <f t="shared" si="1"/>
        <v/>
      </c>
      <c r="P7" s="5" t="str">
        <f t="shared" si="2"/>
        <v/>
      </c>
      <c r="Q7" s="5" t="str">
        <f t="shared" si="3"/>
        <v/>
      </c>
      <c r="R7" t="str">
        <f t="shared" si="5"/>
        <v>Aprobado</v>
      </c>
      <c r="S7" t="str">
        <f t="shared" si="6"/>
        <v>Aprobado</v>
      </c>
    </row>
    <row r="8" spans="1:22" x14ac:dyDescent="0.25">
      <c r="A8" s="9">
        <v>28</v>
      </c>
      <c r="B8" s="9">
        <v>7</v>
      </c>
      <c r="C8" s="10" t="s">
        <v>23</v>
      </c>
      <c r="D8" s="10" t="s">
        <v>24</v>
      </c>
      <c r="E8" s="10"/>
      <c r="F8" s="10"/>
      <c r="G8" s="11">
        <v>3</v>
      </c>
      <c r="H8" s="11">
        <v>2</v>
      </c>
      <c r="I8" s="11">
        <v>2</v>
      </c>
      <c r="J8" s="11">
        <v>2</v>
      </c>
      <c r="K8" s="11">
        <v>2</v>
      </c>
      <c r="L8" s="9">
        <v>2.0499999999999998</v>
      </c>
      <c r="M8" s="4" t="str">
        <f t="shared" si="4"/>
        <v/>
      </c>
      <c r="N8" s="5" t="str">
        <f t="shared" si="0"/>
        <v/>
      </c>
      <c r="O8" s="5" t="str">
        <f t="shared" si="1"/>
        <v/>
      </c>
      <c r="P8" s="5" t="str">
        <f t="shared" si="2"/>
        <v/>
      </c>
      <c r="Q8" s="5" t="str">
        <f t="shared" si="3"/>
        <v/>
      </c>
      <c r="R8" t="str">
        <f t="shared" si="5"/>
        <v>Reprobado</v>
      </c>
      <c r="S8" t="str">
        <f t="shared" si="6"/>
        <v>Reprobado</v>
      </c>
    </row>
    <row r="9" spans="1:22" x14ac:dyDescent="0.25">
      <c r="A9" s="9">
        <v>28</v>
      </c>
      <c r="B9" s="9">
        <v>8</v>
      </c>
      <c r="C9" s="10" t="s">
        <v>25</v>
      </c>
      <c r="D9" s="10" t="s">
        <v>26</v>
      </c>
      <c r="E9" s="10"/>
      <c r="F9" s="10"/>
      <c r="G9" s="11">
        <v>0</v>
      </c>
      <c r="H9" s="11">
        <v>3</v>
      </c>
      <c r="I9" s="11">
        <v>1</v>
      </c>
      <c r="J9" s="11">
        <v>0</v>
      </c>
      <c r="K9" s="11">
        <v>0</v>
      </c>
      <c r="L9" s="9">
        <v>0.55000000000000004</v>
      </c>
      <c r="M9" s="4" t="str">
        <f t="shared" si="4"/>
        <v/>
      </c>
      <c r="N9" s="5" t="str">
        <f t="shared" si="0"/>
        <v/>
      </c>
      <c r="O9" s="5" t="str">
        <f t="shared" si="1"/>
        <v/>
      </c>
      <c r="P9" s="5" t="str">
        <f t="shared" si="2"/>
        <v/>
      </c>
      <c r="Q9" s="5" t="str">
        <f t="shared" si="3"/>
        <v/>
      </c>
      <c r="R9" t="str">
        <f t="shared" si="5"/>
        <v>Reprobado</v>
      </c>
      <c r="S9" t="str">
        <f t="shared" si="6"/>
        <v>Reprobado</v>
      </c>
    </row>
    <row r="10" spans="1:22" x14ac:dyDescent="0.25">
      <c r="A10" s="9">
        <v>16</v>
      </c>
      <c r="B10" s="9">
        <v>9</v>
      </c>
      <c r="C10" s="10" t="s">
        <v>27</v>
      </c>
      <c r="D10" s="10" t="s">
        <v>28</v>
      </c>
      <c r="E10" s="10"/>
      <c r="F10" s="10"/>
      <c r="G10" s="11">
        <v>4</v>
      </c>
      <c r="H10" s="11">
        <v>3</v>
      </c>
      <c r="I10" s="11">
        <v>0</v>
      </c>
      <c r="J10" s="11">
        <v>3</v>
      </c>
      <c r="K10" s="11">
        <v>3</v>
      </c>
      <c r="L10" s="9">
        <v>2.3000000000000003</v>
      </c>
      <c r="M10" s="4" t="str">
        <f t="shared" si="4"/>
        <v/>
      </c>
      <c r="N10" s="5" t="str">
        <f t="shared" si="0"/>
        <v/>
      </c>
      <c r="O10" s="5" t="str">
        <f t="shared" si="1"/>
        <v/>
      </c>
      <c r="P10" s="5" t="str">
        <f t="shared" si="2"/>
        <v/>
      </c>
      <c r="Q10" s="5" t="str">
        <f t="shared" si="3"/>
        <v/>
      </c>
      <c r="R10" t="str">
        <f t="shared" si="5"/>
        <v>Reprobado</v>
      </c>
      <c r="S10" t="str">
        <f t="shared" si="6"/>
        <v>Reprobado</v>
      </c>
    </row>
    <row r="11" spans="1:22" x14ac:dyDescent="0.25">
      <c r="A11" s="9">
        <v>26</v>
      </c>
      <c r="B11" s="9">
        <v>10</v>
      </c>
      <c r="C11" s="10" t="s">
        <v>29</v>
      </c>
      <c r="D11" s="10" t="s">
        <v>30</v>
      </c>
      <c r="E11" s="10"/>
      <c r="F11" s="10"/>
      <c r="G11" s="11">
        <v>0</v>
      </c>
      <c r="H11" s="11">
        <v>3</v>
      </c>
      <c r="I11" s="11">
        <v>5</v>
      </c>
      <c r="J11" s="11">
        <v>4</v>
      </c>
      <c r="K11" s="11">
        <v>5</v>
      </c>
      <c r="L11" s="9">
        <v>4.3499999999999996</v>
      </c>
      <c r="M11" s="4" t="str">
        <f t="shared" si="4"/>
        <v/>
      </c>
      <c r="N11" s="5" t="str">
        <f t="shared" si="0"/>
        <v/>
      </c>
      <c r="O11" s="5" t="str">
        <f t="shared" si="1"/>
        <v/>
      </c>
      <c r="P11" s="5" t="str">
        <f t="shared" si="2"/>
        <v/>
      </c>
      <c r="Q11" s="5" t="str">
        <f t="shared" si="3"/>
        <v/>
      </c>
      <c r="R11" t="str">
        <f t="shared" si="5"/>
        <v>Aprobado</v>
      </c>
      <c r="S11" t="str">
        <f t="shared" si="6"/>
        <v>Aprobado</v>
      </c>
    </row>
    <row r="12" spans="1:22" x14ac:dyDescent="0.25">
      <c r="A12" s="9">
        <v>25</v>
      </c>
      <c r="B12" s="9">
        <v>11</v>
      </c>
      <c r="C12" s="10" t="s">
        <v>31</v>
      </c>
      <c r="D12" s="10" t="s">
        <v>32</v>
      </c>
      <c r="E12" s="10"/>
      <c r="F12" s="10"/>
      <c r="G12" s="11">
        <v>3</v>
      </c>
      <c r="H12" s="11">
        <v>4</v>
      </c>
      <c r="I12" s="11">
        <v>5</v>
      </c>
      <c r="J12" s="11">
        <v>5</v>
      </c>
      <c r="K12" s="11">
        <v>5</v>
      </c>
      <c r="L12" s="9">
        <v>4.8</v>
      </c>
      <c r="M12" s="4" t="str">
        <f t="shared" si="4"/>
        <v>Beca</v>
      </c>
      <c r="N12" s="5" t="str">
        <f t="shared" si="0"/>
        <v/>
      </c>
      <c r="O12" s="5" t="str">
        <f t="shared" si="1"/>
        <v/>
      </c>
      <c r="P12" s="5" t="str">
        <f t="shared" si="2"/>
        <v/>
      </c>
      <c r="Q12" s="5" t="str">
        <f t="shared" si="3"/>
        <v/>
      </c>
      <c r="R12" t="str">
        <f t="shared" si="5"/>
        <v/>
      </c>
      <c r="S12" t="str">
        <f t="shared" si="6"/>
        <v>Beca</v>
      </c>
    </row>
    <row r="13" spans="1:22" x14ac:dyDescent="0.25">
      <c r="A13" s="9">
        <v>27</v>
      </c>
      <c r="B13" s="9">
        <v>12</v>
      </c>
      <c r="C13" s="10" t="s">
        <v>33</v>
      </c>
      <c r="D13" s="10" t="s">
        <v>34</v>
      </c>
      <c r="E13" s="10"/>
      <c r="F13" s="10"/>
      <c r="G13" s="11">
        <v>5</v>
      </c>
      <c r="H13" s="11">
        <v>5</v>
      </c>
      <c r="I13" s="11">
        <v>1</v>
      </c>
      <c r="J13" s="11">
        <v>4</v>
      </c>
      <c r="K13" s="11">
        <v>1</v>
      </c>
      <c r="L13" s="9">
        <v>2.2000000000000002</v>
      </c>
      <c r="M13" s="4" t="str">
        <f t="shared" si="4"/>
        <v/>
      </c>
      <c r="N13" s="5" t="str">
        <f t="shared" si="0"/>
        <v/>
      </c>
      <c r="O13" s="5" t="str">
        <f t="shared" si="1"/>
        <v/>
      </c>
      <c r="P13" s="5" t="str">
        <f t="shared" si="2"/>
        <v/>
      </c>
      <c r="Q13" s="5" t="str">
        <f t="shared" si="3"/>
        <v/>
      </c>
      <c r="R13" t="str">
        <f t="shared" si="5"/>
        <v>Reprobado</v>
      </c>
      <c r="S13" t="str">
        <f t="shared" si="6"/>
        <v>Reprobado</v>
      </c>
    </row>
    <row r="14" spans="1:22" x14ac:dyDescent="0.25">
      <c r="A14" s="9">
        <v>30</v>
      </c>
      <c r="B14" s="9">
        <v>13</v>
      </c>
      <c r="C14" s="10" t="s">
        <v>35</v>
      </c>
      <c r="D14" s="10" t="s">
        <v>36</v>
      </c>
      <c r="E14" s="10"/>
      <c r="F14" s="10"/>
      <c r="G14" s="11">
        <v>0</v>
      </c>
      <c r="H14" s="11">
        <v>0</v>
      </c>
      <c r="I14" s="11">
        <v>3</v>
      </c>
      <c r="J14" s="11">
        <v>3</v>
      </c>
      <c r="K14" s="11">
        <v>4</v>
      </c>
      <c r="L14" s="9">
        <v>2.95</v>
      </c>
      <c r="M14" s="4" t="str">
        <f t="shared" si="4"/>
        <v/>
      </c>
      <c r="N14" s="5" t="str">
        <f t="shared" si="0"/>
        <v/>
      </c>
      <c r="O14" s="5" t="str">
        <f t="shared" si="1"/>
        <v/>
      </c>
      <c r="P14" s="5" t="str">
        <f t="shared" si="2"/>
        <v/>
      </c>
      <c r="Q14" s="5" t="str">
        <f t="shared" si="3"/>
        <v/>
      </c>
      <c r="R14" t="str">
        <f t="shared" si="5"/>
        <v>Reprobado</v>
      </c>
      <c r="S14" t="str">
        <f t="shared" si="6"/>
        <v>Reprobado</v>
      </c>
    </row>
    <row r="15" spans="1:22" x14ac:dyDescent="0.25">
      <c r="A15" s="9">
        <v>22</v>
      </c>
      <c r="B15" s="9">
        <v>14</v>
      </c>
      <c r="C15" s="10" t="s">
        <v>37</v>
      </c>
      <c r="D15" s="10" t="s">
        <v>38</v>
      </c>
      <c r="E15" s="10"/>
      <c r="F15" s="10"/>
      <c r="G15" s="11">
        <v>1</v>
      </c>
      <c r="H15" s="11">
        <v>4</v>
      </c>
      <c r="I15" s="11">
        <v>3</v>
      </c>
      <c r="J15" s="11">
        <v>0</v>
      </c>
      <c r="K15" s="11">
        <v>2</v>
      </c>
      <c r="L15" s="9">
        <v>2</v>
      </c>
      <c r="M15" s="4" t="str">
        <f t="shared" si="4"/>
        <v/>
      </c>
      <c r="N15" s="5" t="str">
        <f t="shared" si="0"/>
        <v/>
      </c>
      <c r="O15" s="5" t="str">
        <f t="shared" si="1"/>
        <v/>
      </c>
      <c r="P15" s="5" t="str">
        <f t="shared" si="2"/>
        <v/>
      </c>
      <c r="Q15" s="5" t="str">
        <f t="shared" si="3"/>
        <v/>
      </c>
      <c r="R15" t="str">
        <f t="shared" si="5"/>
        <v>Reprobado</v>
      </c>
      <c r="S15" t="str">
        <f t="shared" si="6"/>
        <v>Reprobado</v>
      </c>
    </row>
    <row r="16" spans="1:22" x14ac:dyDescent="0.25">
      <c r="A16" s="9">
        <v>7</v>
      </c>
      <c r="B16" s="9">
        <v>15</v>
      </c>
      <c r="C16" s="10" t="s">
        <v>39</v>
      </c>
      <c r="D16" s="10" t="s">
        <v>40</v>
      </c>
      <c r="E16" s="10"/>
      <c r="F16" s="10"/>
      <c r="G16" s="11">
        <v>4</v>
      </c>
      <c r="H16" s="11">
        <v>5</v>
      </c>
      <c r="I16" s="11">
        <v>0</v>
      </c>
      <c r="J16" s="11">
        <v>3</v>
      </c>
      <c r="K16" s="11">
        <v>1</v>
      </c>
      <c r="L16" s="9">
        <v>1.7000000000000002</v>
      </c>
      <c r="M16" s="4" t="str">
        <f t="shared" si="4"/>
        <v/>
      </c>
      <c r="N16" s="5" t="str">
        <f t="shared" si="0"/>
        <v/>
      </c>
      <c r="O16" s="5" t="str">
        <f t="shared" si="1"/>
        <v/>
      </c>
      <c r="P16" s="5" t="str">
        <f t="shared" si="2"/>
        <v>Suspención 1 año</v>
      </c>
      <c r="Q16" s="5" t="str">
        <f t="shared" si="3"/>
        <v/>
      </c>
      <c r="R16" t="str">
        <f t="shared" si="5"/>
        <v/>
      </c>
      <c r="S16" t="str">
        <f t="shared" si="6"/>
        <v>Suspención 1 año</v>
      </c>
    </row>
    <row r="17" spans="1:19" x14ac:dyDescent="0.25">
      <c r="A17" s="9">
        <v>22</v>
      </c>
      <c r="B17" s="9">
        <v>16</v>
      </c>
      <c r="C17" s="10" t="s">
        <v>41</v>
      </c>
      <c r="D17" s="10" t="s">
        <v>42</v>
      </c>
      <c r="E17" s="10"/>
      <c r="F17" s="10"/>
      <c r="G17" s="11">
        <v>5</v>
      </c>
      <c r="H17" s="11">
        <v>2</v>
      </c>
      <c r="I17" s="11">
        <v>0</v>
      </c>
      <c r="J17" s="11">
        <v>0</v>
      </c>
      <c r="K17" s="11">
        <v>0</v>
      </c>
      <c r="L17" s="9">
        <v>0.45</v>
      </c>
      <c r="M17" s="4" t="str">
        <f t="shared" si="4"/>
        <v/>
      </c>
      <c r="N17" s="5" t="str">
        <f t="shared" si="0"/>
        <v/>
      </c>
      <c r="O17" s="5" t="str">
        <f t="shared" si="1"/>
        <v/>
      </c>
      <c r="P17" s="5" t="str">
        <f t="shared" si="2"/>
        <v/>
      </c>
      <c r="Q17" s="5" t="str">
        <f t="shared" si="3"/>
        <v/>
      </c>
      <c r="R17" t="str">
        <f t="shared" si="5"/>
        <v>Reprobado</v>
      </c>
      <c r="S17" t="str">
        <f t="shared" si="6"/>
        <v>Reprobado</v>
      </c>
    </row>
    <row r="18" spans="1:19" x14ac:dyDescent="0.25">
      <c r="A18" s="9">
        <v>22</v>
      </c>
      <c r="B18" s="9">
        <v>17</v>
      </c>
      <c r="C18" s="10" t="s">
        <v>43</v>
      </c>
      <c r="D18" s="10" t="s">
        <v>44</v>
      </c>
      <c r="E18" s="10"/>
      <c r="F18" s="10"/>
      <c r="G18" s="11">
        <v>1</v>
      </c>
      <c r="H18" s="11">
        <v>0</v>
      </c>
      <c r="I18" s="11">
        <v>3</v>
      </c>
      <c r="J18" s="11">
        <v>0</v>
      </c>
      <c r="K18" s="11">
        <v>5</v>
      </c>
      <c r="L18" s="9">
        <v>2.8</v>
      </c>
      <c r="M18" s="4" t="str">
        <f t="shared" si="4"/>
        <v/>
      </c>
      <c r="N18" s="5" t="str">
        <f t="shared" si="0"/>
        <v/>
      </c>
      <c r="O18" s="5" t="str">
        <f t="shared" si="1"/>
        <v/>
      </c>
      <c r="P18" s="5" t="str">
        <f t="shared" si="2"/>
        <v/>
      </c>
      <c r="Q18" s="5" t="str">
        <f t="shared" si="3"/>
        <v/>
      </c>
      <c r="R18" t="str">
        <f t="shared" si="5"/>
        <v>Reprobado</v>
      </c>
      <c r="S18" t="str">
        <f t="shared" si="6"/>
        <v>Reprobado</v>
      </c>
    </row>
    <row r="19" spans="1:19" x14ac:dyDescent="0.25">
      <c r="A19" s="9">
        <v>26</v>
      </c>
      <c r="B19" s="9">
        <v>18</v>
      </c>
      <c r="C19" s="10" t="s">
        <v>45</v>
      </c>
      <c r="D19" s="10" t="s">
        <v>46</v>
      </c>
      <c r="E19" s="10"/>
      <c r="F19" s="10"/>
      <c r="G19" s="11">
        <v>1</v>
      </c>
      <c r="H19" s="11">
        <v>5</v>
      </c>
      <c r="I19" s="11">
        <v>0</v>
      </c>
      <c r="J19" s="11">
        <v>4</v>
      </c>
      <c r="K19" s="11">
        <v>1</v>
      </c>
      <c r="L19" s="9">
        <v>1.75</v>
      </c>
      <c r="M19" s="4" t="str">
        <f t="shared" si="4"/>
        <v/>
      </c>
      <c r="N19" s="5" t="str">
        <f t="shared" si="0"/>
        <v/>
      </c>
      <c r="O19" s="5" t="str">
        <f t="shared" si="1"/>
        <v/>
      </c>
      <c r="P19" s="5" t="str">
        <f t="shared" si="2"/>
        <v/>
      </c>
      <c r="Q19" s="5" t="str">
        <f t="shared" si="3"/>
        <v/>
      </c>
      <c r="R19" t="str">
        <f t="shared" si="5"/>
        <v>Reprobado</v>
      </c>
      <c r="S19" t="str">
        <f t="shared" si="6"/>
        <v>Reprobado</v>
      </c>
    </row>
    <row r="20" spans="1:19" x14ac:dyDescent="0.25">
      <c r="A20" s="9">
        <v>12</v>
      </c>
      <c r="B20" s="9">
        <v>19</v>
      </c>
      <c r="C20" s="10" t="s">
        <v>47</v>
      </c>
      <c r="D20" s="10" t="s">
        <v>48</v>
      </c>
      <c r="E20" s="10"/>
      <c r="F20" s="10"/>
      <c r="G20" s="11">
        <v>5</v>
      </c>
      <c r="H20" s="11">
        <v>5</v>
      </c>
      <c r="I20" s="11">
        <v>2</v>
      </c>
      <c r="J20" s="11">
        <v>4</v>
      </c>
      <c r="K20" s="11">
        <v>1</v>
      </c>
      <c r="L20" s="9">
        <v>2.4499999999999997</v>
      </c>
      <c r="M20" s="4" t="str">
        <f t="shared" si="4"/>
        <v/>
      </c>
      <c r="N20" s="5" t="str">
        <f t="shared" si="0"/>
        <v/>
      </c>
      <c r="O20" s="5" t="str">
        <f t="shared" si="1"/>
        <v/>
      </c>
      <c r="P20" s="5" t="str">
        <f t="shared" si="2"/>
        <v/>
      </c>
      <c r="Q20" s="5" t="str">
        <f t="shared" si="3"/>
        <v>Suspendido 6 meses</v>
      </c>
      <c r="R20" t="str">
        <f t="shared" si="5"/>
        <v/>
      </c>
      <c r="S20" t="str">
        <f t="shared" si="6"/>
        <v>Suspendido 6 meses</v>
      </c>
    </row>
    <row r="21" spans="1:19" x14ac:dyDescent="0.25">
      <c r="A21" s="9">
        <v>30</v>
      </c>
      <c r="B21" s="9">
        <v>20</v>
      </c>
      <c r="C21" s="10" t="s">
        <v>49</v>
      </c>
      <c r="D21" s="10" t="s">
        <v>50</v>
      </c>
      <c r="E21" s="10"/>
      <c r="F21" s="10"/>
      <c r="G21" s="11">
        <v>2</v>
      </c>
      <c r="H21" s="11">
        <v>5</v>
      </c>
      <c r="I21" s="11">
        <v>2</v>
      </c>
      <c r="J21" s="11">
        <v>0</v>
      </c>
      <c r="K21" s="11">
        <v>4</v>
      </c>
      <c r="L21" s="9">
        <v>2.7</v>
      </c>
      <c r="M21" s="4" t="str">
        <f t="shared" si="4"/>
        <v/>
      </c>
      <c r="N21" s="5" t="str">
        <f t="shared" si="0"/>
        <v/>
      </c>
      <c r="O21" s="5" t="str">
        <f t="shared" si="1"/>
        <v/>
      </c>
      <c r="P21" s="5" t="str">
        <f t="shared" si="2"/>
        <v/>
      </c>
      <c r="Q21" s="5" t="str">
        <f t="shared" si="3"/>
        <v/>
      </c>
      <c r="R21" t="str">
        <f t="shared" si="5"/>
        <v>Reprobado</v>
      </c>
      <c r="S21" t="str">
        <f t="shared" si="6"/>
        <v>Reprobado</v>
      </c>
    </row>
    <row r="22" spans="1:19" x14ac:dyDescent="0.25">
      <c r="A22" s="9">
        <v>9</v>
      </c>
      <c r="B22" s="9">
        <v>21</v>
      </c>
      <c r="C22" s="10" t="s">
        <v>51</v>
      </c>
      <c r="D22" s="10" t="s">
        <v>52</v>
      </c>
      <c r="E22" s="10"/>
      <c r="F22" s="10"/>
      <c r="G22" s="11">
        <v>2</v>
      </c>
      <c r="H22" s="11">
        <v>4</v>
      </c>
      <c r="I22" s="11">
        <v>0</v>
      </c>
      <c r="J22" s="11">
        <v>2</v>
      </c>
      <c r="K22" s="11">
        <v>0</v>
      </c>
      <c r="L22" s="9">
        <v>0.9</v>
      </c>
      <c r="M22" s="4" t="str">
        <f t="shared" si="4"/>
        <v/>
      </c>
      <c r="N22" s="5" t="str">
        <f t="shared" si="0"/>
        <v/>
      </c>
      <c r="O22" s="5" t="str">
        <f t="shared" si="1"/>
        <v>Expulsión</v>
      </c>
      <c r="P22" s="5" t="str">
        <f t="shared" si="2"/>
        <v/>
      </c>
      <c r="Q22" s="5" t="str">
        <f t="shared" si="3"/>
        <v/>
      </c>
      <c r="R22" t="str">
        <f t="shared" si="5"/>
        <v/>
      </c>
      <c r="S22" t="str">
        <f t="shared" si="6"/>
        <v>Expulsión</v>
      </c>
    </row>
    <row r="23" spans="1:19" x14ac:dyDescent="0.25">
      <c r="A23" s="9">
        <v>8</v>
      </c>
      <c r="B23" s="9">
        <v>22</v>
      </c>
      <c r="C23" s="10" t="s">
        <v>53</v>
      </c>
      <c r="D23" s="10" t="s">
        <v>54</v>
      </c>
      <c r="E23" s="10"/>
      <c r="F23" s="10"/>
      <c r="G23" s="11">
        <v>1</v>
      </c>
      <c r="H23" s="11">
        <v>5</v>
      </c>
      <c r="I23" s="11">
        <v>1</v>
      </c>
      <c r="J23" s="11">
        <v>4</v>
      </c>
      <c r="K23" s="11">
        <v>0</v>
      </c>
      <c r="L23" s="9">
        <v>1.6</v>
      </c>
      <c r="M23" s="4" t="str">
        <f t="shared" si="4"/>
        <v/>
      </c>
      <c r="N23" s="5" t="str">
        <f t="shared" si="0"/>
        <v/>
      </c>
      <c r="O23" s="5" t="str">
        <f t="shared" si="1"/>
        <v/>
      </c>
      <c r="P23" s="5" t="str">
        <f t="shared" si="2"/>
        <v>Suspención 1 año</v>
      </c>
      <c r="Q23" s="5" t="str">
        <f t="shared" si="3"/>
        <v/>
      </c>
      <c r="R23" t="str">
        <f t="shared" si="5"/>
        <v/>
      </c>
      <c r="S23" t="str">
        <f t="shared" si="6"/>
        <v>Suspención 1 año</v>
      </c>
    </row>
    <row r="24" spans="1:19" x14ac:dyDescent="0.25">
      <c r="A24" s="9">
        <v>20</v>
      </c>
      <c r="B24" s="9">
        <v>23</v>
      </c>
      <c r="C24" s="10" t="s">
        <v>55</v>
      </c>
      <c r="D24" s="10" t="s">
        <v>56</v>
      </c>
      <c r="E24" s="10"/>
      <c r="F24" s="10"/>
      <c r="G24" s="11">
        <v>0</v>
      </c>
      <c r="H24" s="11">
        <v>0</v>
      </c>
      <c r="I24" s="11">
        <v>2</v>
      </c>
      <c r="J24" s="11">
        <v>0</v>
      </c>
      <c r="K24" s="11">
        <v>3</v>
      </c>
      <c r="L24" s="9">
        <v>1.7000000000000002</v>
      </c>
      <c r="M24" s="4" t="str">
        <f t="shared" si="4"/>
        <v/>
      </c>
      <c r="N24" s="5" t="str">
        <f t="shared" si="0"/>
        <v/>
      </c>
      <c r="O24" s="5" t="str">
        <f t="shared" si="1"/>
        <v/>
      </c>
      <c r="P24" s="5" t="str">
        <f t="shared" si="2"/>
        <v/>
      </c>
      <c r="Q24" s="5" t="str">
        <f t="shared" si="3"/>
        <v/>
      </c>
      <c r="R24" t="str">
        <f t="shared" si="5"/>
        <v>Reprobado</v>
      </c>
      <c r="S24" t="str">
        <f t="shared" si="6"/>
        <v>Reprobado</v>
      </c>
    </row>
    <row r="25" spans="1:19" x14ac:dyDescent="0.25">
      <c r="A25" s="9">
        <v>8</v>
      </c>
      <c r="B25" s="9">
        <v>24</v>
      </c>
      <c r="C25" s="10" t="s">
        <v>57</v>
      </c>
      <c r="D25" s="10" t="s">
        <v>58</v>
      </c>
      <c r="E25" s="10"/>
      <c r="F25" s="10"/>
      <c r="G25" s="11">
        <v>4</v>
      </c>
      <c r="H25" s="11">
        <v>1</v>
      </c>
      <c r="I25" s="11">
        <v>0</v>
      </c>
      <c r="J25" s="11">
        <v>3</v>
      </c>
      <c r="K25" s="11">
        <v>1</v>
      </c>
      <c r="L25" s="9">
        <v>1.3000000000000003</v>
      </c>
      <c r="M25" s="4" t="str">
        <f t="shared" si="4"/>
        <v/>
      </c>
      <c r="N25" s="5" t="str">
        <f t="shared" si="0"/>
        <v/>
      </c>
      <c r="O25" s="5" t="str">
        <f t="shared" si="1"/>
        <v>Expulsión</v>
      </c>
      <c r="P25" s="5" t="str">
        <f t="shared" si="2"/>
        <v/>
      </c>
      <c r="Q25" s="5" t="str">
        <f t="shared" si="3"/>
        <v/>
      </c>
      <c r="R25" t="str">
        <f t="shared" si="5"/>
        <v/>
      </c>
      <c r="S25" t="str">
        <f t="shared" si="6"/>
        <v>Expulsión</v>
      </c>
    </row>
    <row r="26" spans="1:19" x14ac:dyDescent="0.25">
      <c r="A26" s="9">
        <v>27</v>
      </c>
      <c r="B26" s="9">
        <v>25</v>
      </c>
      <c r="C26" s="10" t="s">
        <v>59</v>
      </c>
      <c r="D26" s="10" t="s">
        <v>60</v>
      </c>
      <c r="E26" s="10"/>
      <c r="F26" s="10"/>
      <c r="G26" s="11">
        <v>0</v>
      </c>
      <c r="H26" s="11">
        <v>4</v>
      </c>
      <c r="I26" s="11">
        <v>5</v>
      </c>
      <c r="J26" s="11">
        <v>5</v>
      </c>
      <c r="K26" s="11">
        <v>5</v>
      </c>
      <c r="L26" s="9">
        <v>4.6500000000000004</v>
      </c>
      <c r="M26" s="4" t="str">
        <f t="shared" si="4"/>
        <v/>
      </c>
      <c r="N26" s="5" t="str">
        <f t="shared" si="0"/>
        <v>1/2 Beca</v>
      </c>
      <c r="O26" s="5" t="str">
        <f t="shared" si="1"/>
        <v/>
      </c>
      <c r="P26" s="5" t="str">
        <f t="shared" si="2"/>
        <v/>
      </c>
      <c r="Q26" s="5" t="str">
        <f t="shared" si="3"/>
        <v/>
      </c>
      <c r="R26" t="str">
        <f t="shared" si="5"/>
        <v/>
      </c>
      <c r="S26" t="str">
        <f t="shared" si="6"/>
        <v>1/2 Beca</v>
      </c>
    </row>
    <row r="27" spans="1:19" x14ac:dyDescent="0.25">
      <c r="A27" s="9">
        <v>12</v>
      </c>
      <c r="B27" s="9">
        <v>26</v>
      </c>
      <c r="C27" s="10" t="s">
        <v>61</v>
      </c>
      <c r="D27" s="10" t="s">
        <v>62</v>
      </c>
      <c r="E27" s="10"/>
      <c r="F27" s="10"/>
      <c r="G27" s="11">
        <v>3</v>
      </c>
      <c r="H27" s="11">
        <v>1</v>
      </c>
      <c r="I27" s="11">
        <v>3</v>
      </c>
      <c r="J27" s="11">
        <v>1</v>
      </c>
      <c r="K27" s="11">
        <v>1</v>
      </c>
      <c r="L27" s="9">
        <v>1.6</v>
      </c>
      <c r="M27" s="4" t="str">
        <f t="shared" si="4"/>
        <v/>
      </c>
      <c r="N27" s="5" t="str">
        <f t="shared" si="0"/>
        <v/>
      </c>
      <c r="O27" s="5" t="str">
        <f t="shared" si="1"/>
        <v/>
      </c>
      <c r="P27" s="5" t="str">
        <f t="shared" si="2"/>
        <v/>
      </c>
      <c r="Q27" s="5" t="str">
        <f t="shared" si="3"/>
        <v>Suspendido 6 meses</v>
      </c>
      <c r="R27" t="str">
        <f t="shared" si="5"/>
        <v/>
      </c>
      <c r="S27" t="str">
        <f t="shared" si="6"/>
        <v>Suspendido 6 meses</v>
      </c>
    </row>
    <row r="28" spans="1:19" x14ac:dyDescent="0.25">
      <c r="A28" s="9">
        <v>10</v>
      </c>
      <c r="B28" s="9">
        <v>27</v>
      </c>
      <c r="C28" s="10" t="s">
        <v>63</v>
      </c>
      <c r="D28" s="10" t="s">
        <v>64</v>
      </c>
      <c r="E28" s="10"/>
      <c r="F28" s="10"/>
      <c r="G28" s="11">
        <v>4</v>
      </c>
      <c r="H28" s="11">
        <v>4</v>
      </c>
      <c r="I28" s="11">
        <v>5</v>
      </c>
      <c r="J28" s="11">
        <v>1</v>
      </c>
      <c r="K28" s="11">
        <v>5</v>
      </c>
      <c r="L28" s="9">
        <v>4.0500000000000007</v>
      </c>
      <c r="M28" s="4" t="str">
        <f t="shared" si="4"/>
        <v/>
      </c>
      <c r="N28" s="5" t="str">
        <f t="shared" si="0"/>
        <v/>
      </c>
      <c r="O28" s="5" t="str">
        <f t="shared" si="1"/>
        <v/>
      </c>
      <c r="P28" s="5" t="str">
        <f t="shared" si="2"/>
        <v/>
      </c>
      <c r="Q28" s="5" t="str">
        <f t="shared" si="3"/>
        <v/>
      </c>
      <c r="R28" t="str">
        <f t="shared" si="5"/>
        <v>Aprobado</v>
      </c>
      <c r="S28" t="str">
        <f t="shared" si="6"/>
        <v>Aprobado</v>
      </c>
    </row>
    <row r="29" spans="1:19" x14ac:dyDescent="0.25">
      <c r="A29" s="9">
        <v>6</v>
      </c>
      <c r="B29" s="9">
        <v>28</v>
      </c>
      <c r="C29" s="10" t="s">
        <v>65</v>
      </c>
      <c r="D29" s="10" t="s">
        <v>66</v>
      </c>
      <c r="E29" s="10"/>
      <c r="F29" s="10"/>
      <c r="G29" s="11">
        <v>5</v>
      </c>
      <c r="H29" s="11">
        <v>2</v>
      </c>
      <c r="I29" s="11">
        <v>1</v>
      </c>
      <c r="J29" s="11">
        <v>5</v>
      </c>
      <c r="K29" s="11">
        <v>4</v>
      </c>
      <c r="L29" s="9">
        <v>3.3</v>
      </c>
      <c r="M29" s="4" t="str">
        <f t="shared" si="4"/>
        <v/>
      </c>
      <c r="N29" s="5" t="str">
        <f t="shared" si="0"/>
        <v/>
      </c>
      <c r="O29" s="5" t="str">
        <f t="shared" si="1"/>
        <v/>
      </c>
      <c r="P29" s="5" t="str">
        <f t="shared" si="2"/>
        <v/>
      </c>
      <c r="Q29" s="5" t="str">
        <f t="shared" si="3"/>
        <v/>
      </c>
      <c r="R29" t="str">
        <f t="shared" si="5"/>
        <v>Aprobado</v>
      </c>
      <c r="S29" t="str">
        <f t="shared" si="6"/>
        <v>Aprobado</v>
      </c>
    </row>
    <row r="30" spans="1:19" x14ac:dyDescent="0.25">
      <c r="A30" s="9">
        <v>19</v>
      </c>
      <c r="B30" s="9">
        <v>29</v>
      </c>
      <c r="C30" s="10" t="s">
        <v>67</v>
      </c>
      <c r="D30" s="10" t="s">
        <v>68</v>
      </c>
      <c r="E30" s="10"/>
      <c r="F30" s="10"/>
      <c r="G30" s="11">
        <v>4</v>
      </c>
      <c r="H30" s="11">
        <v>1</v>
      </c>
      <c r="I30" s="11">
        <v>0</v>
      </c>
      <c r="J30" s="11">
        <v>0</v>
      </c>
      <c r="K30" s="11">
        <v>5</v>
      </c>
      <c r="L30" s="9">
        <v>2.2999999999999998</v>
      </c>
      <c r="M30" s="4" t="str">
        <f t="shared" si="4"/>
        <v/>
      </c>
      <c r="N30" s="5" t="str">
        <f t="shared" si="0"/>
        <v/>
      </c>
      <c r="O30" s="5" t="str">
        <f t="shared" si="1"/>
        <v/>
      </c>
      <c r="P30" s="5" t="str">
        <f t="shared" si="2"/>
        <v/>
      </c>
      <c r="Q30" s="5" t="str">
        <f t="shared" si="3"/>
        <v/>
      </c>
      <c r="R30" t="str">
        <f t="shared" si="5"/>
        <v>Reprobado</v>
      </c>
      <c r="S30" t="str">
        <f t="shared" si="6"/>
        <v>Reprobado</v>
      </c>
    </row>
    <row r="31" spans="1:19" x14ac:dyDescent="0.25">
      <c r="A31" s="9">
        <v>20</v>
      </c>
      <c r="B31" s="9">
        <v>30</v>
      </c>
      <c r="C31" s="10" t="s">
        <v>69</v>
      </c>
      <c r="D31" s="10" t="s">
        <v>70</v>
      </c>
      <c r="E31" s="10"/>
      <c r="F31" s="10"/>
      <c r="G31" s="11">
        <v>2</v>
      </c>
      <c r="H31" s="11">
        <v>4</v>
      </c>
      <c r="I31" s="11">
        <v>1</v>
      </c>
      <c r="J31" s="11">
        <v>1</v>
      </c>
      <c r="K31" s="11">
        <v>2</v>
      </c>
      <c r="L31" s="9">
        <v>1.75</v>
      </c>
      <c r="M31" s="4" t="str">
        <f t="shared" si="4"/>
        <v/>
      </c>
      <c r="N31" s="5" t="str">
        <f t="shared" si="0"/>
        <v/>
      </c>
      <c r="O31" s="5" t="str">
        <f t="shared" si="1"/>
        <v/>
      </c>
      <c r="P31" s="5" t="str">
        <f t="shared" si="2"/>
        <v/>
      </c>
      <c r="Q31" s="5" t="str">
        <f t="shared" si="3"/>
        <v/>
      </c>
      <c r="R31" t="str">
        <f t="shared" si="5"/>
        <v>Reprobado</v>
      </c>
      <c r="S31" t="str">
        <f t="shared" si="6"/>
        <v>Reprobado</v>
      </c>
    </row>
    <row r="32" spans="1:19" x14ac:dyDescent="0.25">
      <c r="A32" s="9">
        <v>24</v>
      </c>
      <c r="B32" s="9">
        <v>31</v>
      </c>
      <c r="C32" s="10" t="s">
        <v>71</v>
      </c>
      <c r="D32" s="10" t="s">
        <v>72</v>
      </c>
      <c r="E32" s="10"/>
      <c r="F32" s="10"/>
      <c r="G32" s="11">
        <v>2</v>
      </c>
      <c r="H32" s="11">
        <v>4</v>
      </c>
      <c r="I32" s="11">
        <v>3</v>
      </c>
      <c r="J32" s="11">
        <v>2</v>
      </c>
      <c r="K32" s="11">
        <v>0</v>
      </c>
      <c r="L32" s="9">
        <v>1.65</v>
      </c>
      <c r="M32" s="4" t="str">
        <f t="shared" si="4"/>
        <v/>
      </c>
      <c r="N32" s="5" t="str">
        <f t="shared" si="0"/>
        <v/>
      </c>
      <c r="O32" s="5" t="str">
        <f t="shared" si="1"/>
        <v/>
      </c>
      <c r="P32" s="5" t="str">
        <f t="shared" si="2"/>
        <v/>
      </c>
      <c r="Q32" s="5" t="str">
        <f t="shared" si="3"/>
        <v/>
      </c>
      <c r="R32" t="str">
        <f t="shared" si="5"/>
        <v>Reprobado</v>
      </c>
      <c r="S32" t="str">
        <f t="shared" si="6"/>
        <v>Reprobado</v>
      </c>
    </row>
    <row r="33" spans="1:19" x14ac:dyDescent="0.25">
      <c r="A33" s="9">
        <v>26</v>
      </c>
      <c r="B33" s="9">
        <v>32</v>
      </c>
      <c r="C33" s="10" t="s">
        <v>73</v>
      </c>
      <c r="D33" s="10" t="s">
        <v>74</v>
      </c>
      <c r="E33" s="10"/>
      <c r="F33" s="10"/>
      <c r="G33" s="11">
        <v>4</v>
      </c>
      <c r="H33" s="11">
        <v>5</v>
      </c>
      <c r="I33" s="11">
        <v>1</v>
      </c>
      <c r="J33" s="11">
        <v>1</v>
      </c>
      <c r="K33" s="11">
        <v>1</v>
      </c>
      <c r="L33" s="9">
        <v>1.5499999999999998</v>
      </c>
      <c r="M33" s="4" t="str">
        <f t="shared" si="4"/>
        <v/>
      </c>
      <c r="N33" s="5" t="str">
        <f t="shared" si="0"/>
        <v/>
      </c>
      <c r="O33" s="5" t="str">
        <f t="shared" si="1"/>
        <v/>
      </c>
      <c r="P33" s="5" t="str">
        <f t="shared" si="2"/>
        <v/>
      </c>
      <c r="Q33" s="5" t="str">
        <f t="shared" si="3"/>
        <v/>
      </c>
      <c r="R33" t="str">
        <f t="shared" si="5"/>
        <v>Reprobado</v>
      </c>
      <c r="S33" t="str">
        <f t="shared" si="6"/>
        <v>Reprobado</v>
      </c>
    </row>
    <row r="34" spans="1:19" x14ac:dyDescent="0.25">
      <c r="A34" s="9">
        <v>8</v>
      </c>
      <c r="B34" s="9">
        <v>33</v>
      </c>
      <c r="C34" s="10" t="s">
        <v>75</v>
      </c>
      <c r="D34" s="10" t="s">
        <v>76</v>
      </c>
      <c r="E34" s="10"/>
      <c r="F34" s="10"/>
      <c r="G34" s="11">
        <v>5</v>
      </c>
      <c r="H34" s="11">
        <v>2</v>
      </c>
      <c r="I34" s="11">
        <v>0</v>
      </c>
      <c r="J34" s="11">
        <v>5</v>
      </c>
      <c r="K34" s="11">
        <v>0</v>
      </c>
      <c r="L34" s="9">
        <v>1.45</v>
      </c>
      <c r="M34" s="4" t="str">
        <f t="shared" si="4"/>
        <v/>
      </c>
      <c r="N34" s="5" t="str">
        <f t="shared" ref="N34:N51" si="7">IF(M34="",IF(AND(L34&gt;=4.5,A34&gt;=17),"1/2 Beca",""),"")</f>
        <v/>
      </c>
      <c r="O34" s="5" t="str">
        <f t="shared" ref="O34:O51" si="8">IF(AND(M34="",N34=""),IF(AND(L34&lt;=1.5,A34&lt;10),"Expulsión",""),"")</f>
        <v>Expulsión</v>
      </c>
      <c r="P34" s="5" t="str">
        <f t="shared" ref="P34:P51" si="9">IF(AND(M34="",N34="",O34=""),IF(AND(L34&lt;=2,A34&lt;10),"Suspención 1 año",""),"")</f>
        <v/>
      </c>
      <c r="Q34" s="5" t="str">
        <f t="shared" ref="Q34:Q51" si="10">IF(AND(M34="",N34="",O34="",P34=""),IF(AND(L34&lt;=2.5,A34&lt;14),"Suspendido 6 meses",""),"")</f>
        <v/>
      </c>
      <c r="R34" t="str">
        <f t="shared" si="5"/>
        <v/>
      </c>
      <c r="S34" t="str">
        <f t="shared" si="6"/>
        <v>Expulsión</v>
      </c>
    </row>
    <row r="35" spans="1:19" x14ac:dyDescent="0.25">
      <c r="A35" s="9">
        <v>23</v>
      </c>
      <c r="B35" s="9">
        <v>34</v>
      </c>
      <c r="C35" s="10" t="s">
        <v>77</v>
      </c>
      <c r="D35" s="10" t="s">
        <v>78</v>
      </c>
      <c r="E35" s="10"/>
      <c r="F35" s="10"/>
      <c r="G35" s="11">
        <v>4</v>
      </c>
      <c r="H35" s="11">
        <v>4</v>
      </c>
      <c r="I35" s="11">
        <v>4</v>
      </c>
      <c r="J35" s="11">
        <v>5</v>
      </c>
      <c r="K35" s="11">
        <v>4</v>
      </c>
      <c r="L35" s="9">
        <v>4.2</v>
      </c>
      <c r="M35" s="4" t="str">
        <f t="shared" si="4"/>
        <v/>
      </c>
      <c r="N35" s="5" t="str">
        <f t="shared" si="7"/>
        <v/>
      </c>
      <c r="O35" s="5" t="str">
        <f t="shared" si="8"/>
        <v/>
      </c>
      <c r="P35" s="5" t="str">
        <f t="shared" si="9"/>
        <v/>
      </c>
      <c r="Q35" s="5" t="str">
        <f t="shared" si="10"/>
        <v/>
      </c>
      <c r="R35" t="str">
        <f t="shared" si="5"/>
        <v>Aprobado</v>
      </c>
      <c r="S35" t="str">
        <f t="shared" si="6"/>
        <v>Aprobado</v>
      </c>
    </row>
    <row r="36" spans="1:19" x14ac:dyDescent="0.25">
      <c r="A36" s="9">
        <v>24</v>
      </c>
      <c r="B36" s="9">
        <v>35</v>
      </c>
      <c r="C36" s="10" t="s">
        <v>79</v>
      </c>
      <c r="D36" s="10" t="s">
        <v>80</v>
      </c>
      <c r="E36" s="10"/>
      <c r="F36" s="10"/>
      <c r="G36" s="11">
        <v>5</v>
      </c>
      <c r="H36" s="11">
        <v>3</v>
      </c>
      <c r="I36" s="11">
        <v>3</v>
      </c>
      <c r="J36" s="11">
        <v>4</v>
      </c>
      <c r="K36" s="11">
        <v>3</v>
      </c>
      <c r="L36" s="9">
        <v>3.3000000000000003</v>
      </c>
      <c r="M36" s="4" t="str">
        <f t="shared" si="4"/>
        <v/>
      </c>
      <c r="N36" s="5" t="str">
        <f t="shared" si="7"/>
        <v/>
      </c>
      <c r="O36" s="5" t="str">
        <f t="shared" si="8"/>
        <v/>
      </c>
      <c r="P36" s="5" t="str">
        <f t="shared" si="9"/>
        <v/>
      </c>
      <c r="Q36" s="5" t="str">
        <f t="shared" si="10"/>
        <v/>
      </c>
      <c r="R36" t="str">
        <f t="shared" si="5"/>
        <v>Aprobado</v>
      </c>
      <c r="S36" t="str">
        <f t="shared" si="6"/>
        <v>Aprobado</v>
      </c>
    </row>
    <row r="37" spans="1:19" x14ac:dyDescent="0.25">
      <c r="A37" s="9">
        <v>20</v>
      </c>
      <c r="B37" s="9">
        <v>36</v>
      </c>
      <c r="C37" s="10" t="s">
        <v>81</v>
      </c>
      <c r="D37" s="10" t="s">
        <v>82</v>
      </c>
      <c r="E37" s="10"/>
      <c r="F37" s="10"/>
      <c r="G37" s="11">
        <v>0</v>
      </c>
      <c r="H37" s="11">
        <v>5</v>
      </c>
      <c r="I37" s="11">
        <v>2</v>
      </c>
      <c r="J37" s="11">
        <v>3</v>
      </c>
      <c r="K37" s="11">
        <v>4</v>
      </c>
      <c r="L37" s="9">
        <v>3.2</v>
      </c>
      <c r="M37" s="4" t="str">
        <f t="shared" si="4"/>
        <v/>
      </c>
      <c r="N37" s="5" t="str">
        <f t="shared" si="7"/>
        <v/>
      </c>
      <c r="O37" s="5" t="str">
        <f t="shared" si="8"/>
        <v/>
      </c>
      <c r="P37" s="5" t="str">
        <f t="shared" si="9"/>
        <v/>
      </c>
      <c r="Q37" s="5" t="str">
        <f t="shared" si="10"/>
        <v/>
      </c>
      <c r="R37" t="str">
        <f t="shared" si="5"/>
        <v>Aprobado</v>
      </c>
      <c r="S37" t="str">
        <f t="shared" si="6"/>
        <v>Aprobado</v>
      </c>
    </row>
    <row r="38" spans="1:19" x14ac:dyDescent="0.25">
      <c r="A38" s="9">
        <v>18</v>
      </c>
      <c r="B38" s="9">
        <v>37</v>
      </c>
      <c r="C38" s="10" t="s">
        <v>83</v>
      </c>
      <c r="D38" s="10" t="s">
        <v>84</v>
      </c>
      <c r="E38" s="10"/>
      <c r="F38" s="10"/>
      <c r="G38" s="11">
        <v>5</v>
      </c>
      <c r="H38" s="11">
        <v>4</v>
      </c>
      <c r="I38" s="11">
        <v>1</v>
      </c>
      <c r="J38" s="11">
        <v>3</v>
      </c>
      <c r="K38" s="11">
        <v>5</v>
      </c>
      <c r="L38" s="9">
        <v>3.5</v>
      </c>
      <c r="M38" s="4" t="str">
        <f t="shared" si="4"/>
        <v/>
      </c>
      <c r="N38" s="5" t="str">
        <f t="shared" si="7"/>
        <v/>
      </c>
      <c r="O38" s="5" t="str">
        <f t="shared" si="8"/>
        <v/>
      </c>
      <c r="P38" s="5" t="str">
        <f t="shared" si="9"/>
        <v/>
      </c>
      <c r="Q38" s="5" t="str">
        <f t="shared" si="10"/>
        <v/>
      </c>
      <c r="R38" t="str">
        <f t="shared" si="5"/>
        <v>Aprobado</v>
      </c>
      <c r="S38" t="str">
        <f t="shared" si="6"/>
        <v>Aprobado</v>
      </c>
    </row>
    <row r="39" spans="1:19" x14ac:dyDescent="0.25">
      <c r="A39" s="9">
        <v>27</v>
      </c>
      <c r="B39" s="9">
        <v>38</v>
      </c>
      <c r="C39" s="10" t="s">
        <v>85</v>
      </c>
      <c r="D39" s="10" t="s">
        <v>86</v>
      </c>
      <c r="E39" s="10"/>
      <c r="F39" s="10"/>
      <c r="G39" s="11">
        <v>3</v>
      </c>
      <c r="H39" s="11">
        <v>4</v>
      </c>
      <c r="I39" s="11">
        <v>1</v>
      </c>
      <c r="J39" s="11">
        <v>5</v>
      </c>
      <c r="K39" s="11">
        <v>0</v>
      </c>
      <c r="L39" s="9">
        <v>1.8</v>
      </c>
      <c r="M39" s="4" t="str">
        <f t="shared" si="4"/>
        <v/>
      </c>
      <c r="N39" s="5" t="str">
        <f t="shared" si="7"/>
        <v/>
      </c>
      <c r="O39" s="5" t="str">
        <f t="shared" si="8"/>
        <v/>
      </c>
      <c r="P39" s="5" t="str">
        <f t="shared" si="9"/>
        <v/>
      </c>
      <c r="Q39" s="5" t="str">
        <f t="shared" si="10"/>
        <v/>
      </c>
      <c r="R39" t="str">
        <f t="shared" si="5"/>
        <v>Reprobado</v>
      </c>
      <c r="S39" t="str">
        <f t="shared" si="6"/>
        <v>Reprobado</v>
      </c>
    </row>
    <row r="40" spans="1:19" x14ac:dyDescent="0.25">
      <c r="A40" s="9">
        <v>22</v>
      </c>
      <c r="B40" s="9">
        <v>39</v>
      </c>
      <c r="C40" s="10" t="s">
        <v>87</v>
      </c>
      <c r="D40" s="10" t="s">
        <v>88</v>
      </c>
      <c r="E40" s="10"/>
      <c r="F40" s="10"/>
      <c r="G40" s="11">
        <v>4</v>
      </c>
      <c r="H40" s="11">
        <v>0</v>
      </c>
      <c r="I40" s="11">
        <v>0</v>
      </c>
      <c r="J40" s="11">
        <v>1</v>
      </c>
      <c r="K40" s="11">
        <v>2</v>
      </c>
      <c r="L40" s="9">
        <v>1.2000000000000002</v>
      </c>
      <c r="M40" s="4" t="str">
        <f t="shared" si="4"/>
        <v/>
      </c>
      <c r="N40" s="5" t="str">
        <f t="shared" si="7"/>
        <v/>
      </c>
      <c r="O40" s="5" t="str">
        <f t="shared" si="8"/>
        <v/>
      </c>
      <c r="P40" s="5" t="str">
        <f t="shared" si="9"/>
        <v/>
      </c>
      <c r="Q40" s="5" t="str">
        <f t="shared" si="10"/>
        <v/>
      </c>
      <c r="R40" t="str">
        <f t="shared" si="5"/>
        <v>Reprobado</v>
      </c>
      <c r="S40" t="str">
        <f t="shared" si="6"/>
        <v>Reprobado</v>
      </c>
    </row>
    <row r="41" spans="1:19" x14ac:dyDescent="0.25">
      <c r="A41" s="9">
        <v>7</v>
      </c>
      <c r="B41" s="9">
        <v>40</v>
      </c>
      <c r="C41" s="10" t="s">
        <v>89</v>
      </c>
      <c r="D41" s="10" t="s">
        <v>90</v>
      </c>
      <c r="E41" s="10"/>
      <c r="F41" s="10"/>
      <c r="G41" s="11">
        <v>5</v>
      </c>
      <c r="H41" s="11">
        <v>2</v>
      </c>
      <c r="I41" s="11">
        <v>0</v>
      </c>
      <c r="J41" s="11">
        <v>1</v>
      </c>
      <c r="K41" s="11">
        <v>0</v>
      </c>
      <c r="L41" s="9">
        <v>0.65</v>
      </c>
      <c r="M41" s="4" t="str">
        <f t="shared" si="4"/>
        <v/>
      </c>
      <c r="N41" s="5" t="str">
        <f t="shared" si="7"/>
        <v/>
      </c>
      <c r="O41" s="5" t="str">
        <f t="shared" si="8"/>
        <v>Expulsión</v>
      </c>
      <c r="P41" s="5" t="str">
        <f t="shared" si="9"/>
        <v/>
      </c>
      <c r="Q41" s="5" t="str">
        <f t="shared" si="10"/>
        <v/>
      </c>
      <c r="R41" t="str">
        <f t="shared" si="5"/>
        <v/>
      </c>
      <c r="S41" t="str">
        <f t="shared" si="6"/>
        <v>Expulsión</v>
      </c>
    </row>
    <row r="42" spans="1:19" x14ac:dyDescent="0.25">
      <c r="A42" s="9">
        <v>6</v>
      </c>
      <c r="B42" s="9">
        <v>41</v>
      </c>
      <c r="C42" s="10" t="s">
        <v>91</v>
      </c>
      <c r="D42" s="10" t="s">
        <v>92</v>
      </c>
      <c r="E42" s="10"/>
      <c r="F42" s="10"/>
      <c r="G42" s="11">
        <v>5</v>
      </c>
      <c r="H42" s="11">
        <v>2</v>
      </c>
      <c r="I42" s="11">
        <v>0</v>
      </c>
      <c r="J42" s="11">
        <v>0</v>
      </c>
      <c r="K42" s="11">
        <v>0</v>
      </c>
      <c r="L42" s="9">
        <v>0.45</v>
      </c>
      <c r="M42" s="4" t="str">
        <f t="shared" si="4"/>
        <v/>
      </c>
      <c r="N42" s="5" t="str">
        <f t="shared" si="7"/>
        <v/>
      </c>
      <c r="O42" s="5" t="str">
        <f t="shared" si="8"/>
        <v>Expulsión</v>
      </c>
      <c r="P42" s="5" t="str">
        <f t="shared" si="9"/>
        <v/>
      </c>
      <c r="Q42" s="5" t="str">
        <f t="shared" si="10"/>
        <v/>
      </c>
      <c r="R42" t="str">
        <f t="shared" si="5"/>
        <v/>
      </c>
      <c r="S42" t="str">
        <f t="shared" si="6"/>
        <v>Expulsión</v>
      </c>
    </row>
    <row r="43" spans="1:19" x14ac:dyDescent="0.25">
      <c r="A43" s="9">
        <v>26</v>
      </c>
      <c r="B43" s="9">
        <v>42</v>
      </c>
      <c r="C43" s="10" t="s">
        <v>93</v>
      </c>
      <c r="D43" s="10" t="s">
        <v>94</v>
      </c>
      <c r="E43" s="10"/>
      <c r="F43" s="10"/>
      <c r="G43" s="11">
        <v>4</v>
      </c>
      <c r="H43" s="11">
        <v>4</v>
      </c>
      <c r="I43" s="11">
        <v>2</v>
      </c>
      <c r="J43" s="11">
        <v>2</v>
      </c>
      <c r="K43" s="11">
        <v>4</v>
      </c>
      <c r="L43" s="9">
        <v>3.1</v>
      </c>
      <c r="M43" s="4" t="str">
        <f t="shared" si="4"/>
        <v/>
      </c>
      <c r="N43" s="5" t="str">
        <f t="shared" si="7"/>
        <v/>
      </c>
      <c r="O43" s="5" t="str">
        <f t="shared" si="8"/>
        <v/>
      </c>
      <c r="P43" s="5" t="str">
        <f t="shared" si="9"/>
        <v/>
      </c>
      <c r="Q43" s="5" t="str">
        <f t="shared" si="10"/>
        <v/>
      </c>
      <c r="R43" t="str">
        <f t="shared" si="5"/>
        <v>Aprobado</v>
      </c>
      <c r="S43" t="str">
        <f t="shared" si="6"/>
        <v>Aprobado</v>
      </c>
    </row>
    <row r="44" spans="1:19" x14ac:dyDescent="0.25">
      <c r="A44" s="9">
        <v>20</v>
      </c>
      <c r="B44" s="9">
        <v>43</v>
      </c>
      <c r="C44" s="10" t="s">
        <v>95</v>
      </c>
      <c r="D44" s="10" t="s">
        <v>96</v>
      </c>
      <c r="E44" s="10"/>
      <c r="F44" s="10"/>
      <c r="G44" s="11">
        <v>5</v>
      </c>
      <c r="H44" s="11">
        <v>0</v>
      </c>
      <c r="I44" s="11">
        <v>5</v>
      </c>
      <c r="J44" s="11">
        <v>5</v>
      </c>
      <c r="K44" s="11">
        <v>4</v>
      </c>
      <c r="L44" s="9">
        <v>4.0999999999999996</v>
      </c>
      <c r="M44" s="4" t="str">
        <f t="shared" si="4"/>
        <v/>
      </c>
      <c r="N44" s="5" t="str">
        <f t="shared" si="7"/>
        <v/>
      </c>
      <c r="O44" s="5" t="str">
        <f t="shared" si="8"/>
        <v/>
      </c>
      <c r="P44" s="5" t="str">
        <f t="shared" si="9"/>
        <v/>
      </c>
      <c r="Q44" s="5" t="str">
        <f t="shared" si="10"/>
        <v/>
      </c>
      <c r="R44" t="str">
        <f t="shared" si="5"/>
        <v>Aprobado</v>
      </c>
      <c r="S44" t="str">
        <f t="shared" si="6"/>
        <v>Aprobado</v>
      </c>
    </row>
    <row r="45" spans="1:19" x14ac:dyDescent="0.25">
      <c r="A45" s="9">
        <v>15</v>
      </c>
      <c r="B45" s="9">
        <v>44</v>
      </c>
      <c r="C45" s="10" t="s">
        <v>97</v>
      </c>
      <c r="D45" s="10" t="s">
        <v>98</v>
      </c>
      <c r="E45" s="10"/>
      <c r="F45" s="10"/>
      <c r="G45" s="11">
        <v>5</v>
      </c>
      <c r="H45" s="11">
        <v>4</v>
      </c>
      <c r="I45" s="11">
        <v>3</v>
      </c>
      <c r="J45" s="11">
        <v>0</v>
      </c>
      <c r="K45" s="11">
        <v>4</v>
      </c>
      <c r="L45" s="9">
        <v>3</v>
      </c>
      <c r="M45" s="4" t="str">
        <f t="shared" si="4"/>
        <v/>
      </c>
      <c r="N45" s="5" t="str">
        <f t="shared" si="7"/>
        <v/>
      </c>
      <c r="O45" s="5" t="str">
        <f t="shared" si="8"/>
        <v/>
      </c>
      <c r="P45" s="5" t="str">
        <f t="shared" si="9"/>
        <v/>
      </c>
      <c r="Q45" s="5" t="str">
        <f t="shared" si="10"/>
        <v/>
      </c>
      <c r="R45" t="str">
        <f t="shared" si="5"/>
        <v>Reprobado</v>
      </c>
      <c r="S45" t="str">
        <f t="shared" si="6"/>
        <v>Reprobado</v>
      </c>
    </row>
    <row r="46" spans="1:19" x14ac:dyDescent="0.25">
      <c r="A46" s="9">
        <v>23</v>
      </c>
      <c r="B46" s="9">
        <v>45</v>
      </c>
      <c r="C46" s="10" t="s">
        <v>99</v>
      </c>
      <c r="D46" s="10" t="s">
        <v>100</v>
      </c>
      <c r="E46" s="10"/>
      <c r="F46" s="10"/>
      <c r="G46" s="11">
        <v>2</v>
      </c>
      <c r="H46" s="11">
        <v>5</v>
      </c>
      <c r="I46" s="11">
        <v>1</v>
      </c>
      <c r="J46" s="11">
        <v>5</v>
      </c>
      <c r="K46" s="11">
        <v>3</v>
      </c>
      <c r="L46" s="9">
        <v>3.0500000000000003</v>
      </c>
      <c r="M46" s="4" t="str">
        <f t="shared" si="4"/>
        <v/>
      </c>
      <c r="N46" s="5" t="str">
        <f t="shared" si="7"/>
        <v/>
      </c>
      <c r="O46" s="5" t="str">
        <f t="shared" si="8"/>
        <v/>
      </c>
      <c r="P46" s="5" t="str">
        <f t="shared" si="9"/>
        <v/>
      </c>
      <c r="Q46" s="5" t="str">
        <f t="shared" si="10"/>
        <v/>
      </c>
      <c r="R46" t="str">
        <f t="shared" si="5"/>
        <v>Aprobado</v>
      </c>
      <c r="S46" t="str">
        <f t="shared" si="6"/>
        <v>Aprobado</v>
      </c>
    </row>
    <row r="47" spans="1:19" x14ac:dyDescent="0.25">
      <c r="A47" s="9">
        <v>14</v>
      </c>
      <c r="B47" s="9">
        <v>46</v>
      </c>
      <c r="C47" s="10" t="s">
        <v>101</v>
      </c>
      <c r="D47" s="10" t="s">
        <v>102</v>
      </c>
      <c r="E47" s="10"/>
      <c r="F47" s="10"/>
      <c r="G47" s="11">
        <v>4</v>
      </c>
      <c r="H47" s="11">
        <v>1</v>
      </c>
      <c r="I47" s="11">
        <v>1</v>
      </c>
      <c r="J47" s="11">
        <v>5</v>
      </c>
      <c r="K47" s="11">
        <v>3</v>
      </c>
      <c r="L47" s="9">
        <v>2.75</v>
      </c>
      <c r="M47" s="4" t="str">
        <f t="shared" si="4"/>
        <v/>
      </c>
      <c r="N47" s="5" t="str">
        <f t="shared" si="7"/>
        <v/>
      </c>
      <c r="O47" s="5" t="str">
        <f t="shared" si="8"/>
        <v/>
      </c>
      <c r="P47" s="5" t="str">
        <f t="shared" si="9"/>
        <v/>
      </c>
      <c r="Q47" s="5" t="str">
        <f t="shared" si="10"/>
        <v/>
      </c>
      <c r="R47" t="str">
        <f t="shared" si="5"/>
        <v>Reprobado</v>
      </c>
      <c r="S47" t="str">
        <f t="shared" si="6"/>
        <v>Reprobado</v>
      </c>
    </row>
    <row r="48" spans="1:19" x14ac:dyDescent="0.25">
      <c r="A48" s="9">
        <v>25</v>
      </c>
      <c r="B48" s="9">
        <v>47</v>
      </c>
      <c r="C48" s="10" t="s">
        <v>103</v>
      </c>
      <c r="D48" s="10" t="s">
        <v>104</v>
      </c>
      <c r="E48" s="10"/>
      <c r="F48" s="10"/>
      <c r="G48" s="11">
        <v>2</v>
      </c>
      <c r="H48" s="11">
        <v>0</v>
      </c>
      <c r="I48" s="11">
        <v>3</v>
      </c>
      <c r="J48" s="11">
        <v>1</v>
      </c>
      <c r="K48" s="11">
        <v>3</v>
      </c>
      <c r="L48" s="9">
        <v>2.25</v>
      </c>
      <c r="M48" s="4" t="str">
        <f t="shared" si="4"/>
        <v/>
      </c>
      <c r="N48" s="5" t="str">
        <f t="shared" si="7"/>
        <v/>
      </c>
      <c r="O48" s="5" t="str">
        <f t="shared" si="8"/>
        <v/>
      </c>
      <c r="P48" s="5" t="str">
        <f t="shared" si="9"/>
        <v/>
      </c>
      <c r="Q48" s="5" t="str">
        <f t="shared" si="10"/>
        <v/>
      </c>
      <c r="R48" t="str">
        <f t="shared" si="5"/>
        <v>Reprobado</v>
      </c>
      <c r="S48" t="str">
        <f t="shared" si="6"/>
        <v>Reprobado</v>
      </c>
    </row>
    <row r="49" spans="1:19" x14ac:dyDescent="0.25">
      <c r="A49" s="9">
        <v>23</v>
      </c>
      <c r="B49" s="9">
        <v>48</v>
      </c>
      <c r="C49" s="10" t="s">
        <v>105</v>
      </c>
      <c r="D49" s="10" t="s">
        <v>106</v>
      </c>
      <c r="E49" s="10"/>
      <c r="F49" s="10"/>
      <c r="G49" s="11">
        <v>4</v>
      </c>
      <c r="H49" s="11">
        <v>4</v>
      </c>
      <c r="I49" s="11">
        <v>5</v>
      </c>
      <c r="J49" s="11">
        <v>0</v>
      </c>
      <c r="K49" s="11">
        <v>2</v>
      </c>
      <c r="L49" s="9">
        <v>2.6500000000000004</v>
      </c>
      <c r="M49" s="4" t="str">
        <f t="shared" si="4"/>
        <v/>
      </c>
      <c r="N49" s="5" t="str">
        <f t="shared" si="7"/>
        <v/>
      </c>
      <c r="O49" s="5" t="str">
        <f t="shared" si="8"/>
        <v/>
      </c>
      <c r="P49" s="5" t="str">
        <f t="shared" si="9"/>
        <v/>
      </c>
      <c r="Q49" s="5" t="str">
        <f t="shared" si="10"/>
        <v/>
      </c>
      <c r="R49" t="str">
        <f t="shared" si="5"/>
        <v>Reprobado</v>
      </c>
      <c r="S49" t="str">
        <f t="shared" si="6"/>
        <v>Reprobado</v>
      </c>
    </row>
    <row r="50" spans="1:19" x14ac:dyDescent="0.25">
      <c r="A50" s="9">
        <v>9</v>
      </c>
      <c r="B50" s="9">
        <v>49</v>
      </c>
      <c r="C50" s="10" t="s">
        <v>107</v>
      </c>
      <c r="D50" s="10" t="s">
        <v>108</v>
      </c>
      <c r="E50" s="10"/>
      <c r="F50" s="10"/>
      <c r="G50" s="11">
        <v>3</v>
      </c>
      <c r="H50" s="11">
        <v>1</v>
      </c>
      <c r="I50" s="11">
        <v>5</v>
      </c>
      <c r="J50" s="11">
        <v>1</v>
      </c>
      <c r="K50" s="11">
        <v>4</v>
      </c>
      <c r="L50" s="9">
        <v>3.3</v>
      </c>
      <c r="M50" s="4" t="str">
        <f t="shared" si="4"/>
        <v/>
      </c>
      <c r="N50" s="5" t="str">
        <f t="shared" si="7"/>
        <v/>
      </c>
      <c r="O50" s="5" t="str">
        <f t="shared" si="8"/>
        <v/>
      </c>
      <c r="P50" s="5" t="str">
        <f t="shared" si="9"/>
        <v/>
      </c>
      <c r="Q50" s="5" t="str">
        <f t="shared" si="10"/>
        <v/>
      </c>
      <c r="R50" t="str">
        <f t="shared" si="5"/>
        <v>Aprobado</v>
      </c>
      <c r="S50" t="str">
        <f t="shared" si="6"/>
        <v>Aprobado</v>
      </c>
    </row>
    <row r="51" spans="1:19" x14ac:dyDescent="0.25">
      <c r="A51" s="9">
        <v>14</v>
      </c>
      <c r="B51" s="9">
        <v>50</v>
      </c>
      <c r="C51" s="10" t="s">
        <v>109</v>
      </c>
      <c r="D51" s="10" t="s">
        <v>110</v>
      </c>
      <c r="E51" s="10"/>
      <c r="F51" s="10"/>
      <c r="G51" s="11">
        <v>0</v>
      </c>
      <c r="H51" s="11">
        <v>2</v>
      </c>
      <c r="I51" s="11">
        <v>3</v>
      </c>
      <c r="J51" s="11">
        <v>2</v>
      </c>
      <c r="K51" s="11">
        <v>1</v>
      </c>
      <c r="L51" s="9">
        <v>1.75</v>
      </c>
      <c r="M51" s="4" t="str">
        <f t="shared" si="4"/>
        <v/>
      </c>
      <c r="N51" s="5" t="str">
        <f t="shared" si="7"/>
        <v/>
      </c>
      <c r="O51" s="5" t="str">
        <f t="shared" si="8"/>
        <v/>
      </c>
      <c r="P51" s="5" t="str">
        <f t="shared" si="9"/>
        <v/>
      </c>
      <c r="Q51" s="5" t="str">
        <f t="shared" si="10"/>
        <v/>
      </c>
      <c r="R51" t="str">
        <f t="shared" si="5"/>
        <v>Reprobado</v>
      </c>
      <c r="S51" t="str">
        <f t="shared" si="6"/>
        <v>Reprobado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2"/>
  <sheetViews>
    <sheetView zoomScaleNormal="100" workbookViewId="0">
      <selection activeCell="B10" sqref="B10"/>
    </sheetView>
  </sheetViews>
  <sheetFormatPr baseColWidth="10" defaultRowHeight="15" x14ac:dyDescent="0.25"/>
  <cols>
    <col min="1" max="1" width="11.5703125" bestFit="1" customWidth="1"/>
    <col min="2" max="2" width="9.7109375" customWidth="1"/>
    <col min="5" max="5" width="5.42578125" bestFit="1" customWidth="1"/>
    <col min="6" max="6" width="5.140625" bestFit="1" customWidth="1"/>
    <col min="7" max="12" width="5.85546875" customWidth="1"/>
    <col min="13" max="13" width="5.140625" bestFit="1" customWidth="1"/>
    <col min="14" max="14" width="8.85546875" bestFit="1" customWidth="1"/>
    <col min="15" max="15" width="9.5703125" bestFit="1" customWidth="1"/>
    <col min="16" max="16" width="16.42578125" customWidth="1"/>
    <col min="17" max="17" width="14" bestFit="1" customWidth="1"/>
    <col min="18" max="18" width="10.7109375" bestFit="1" customWidth="1"/>
    <col min="19" max="19" width="4.42578125" customWidth="1"/>
    <col min="20" max="20" width="15.42578125" bestFit="1" customWidth="1"/>
    <col min="21" max="21" width="17.7109375" customWidth="1"/>
  </cols>
  <sheetData>
    <row r="1" spans="1:21" s="24" customFormat="1" ht="34.5" customHeight="1" x14ac:dyDescent="0.25">
      <c r="A1" s="27" t="s">
        <v>111</v>
      </c>
      <c r="B1" s="28" t="s">
        <v>133</v>
      </c>
      <c r="C1" s="28" t="s">
        <v>0</v>
      </c>
      <c r="D1" s="28" t="s">
        <v>1</v>
      </c>
      <c r="E1" s="28" t="s">
        <v>2</v>
      </c>
      <c r="F1" s="28" t="s">
        <v>3</v>
      </c>
      <c r="G1" s="28" t="s">
        <v>5</v>
      </c>
      <c r="H1" s="28" t="s">
        <v>6</v>
      </c>
      <c r="I1" s="28" t="s">
        <v>7</v>
      </c>
      <c r="J1" s="28" t="s">
        <v>8</v>
      </c>
      <c r="K1" s="28" t="s">
        <v>9</v>
      </c>
      <c r="L1" s="28" t="s">
        <v>10</v>
      </c>
      <c r="M1" s="27" t="s">
        <v>112</v>
      </c>
      <c r="N1" s="27" t="s">
        <v>113</v>
      </c>
      <c r="O1" s="29" t="s">
        <v>114</v>
      </c>
      <c r="P1" s="29" t="s">
        <v>115</v>
      </c>
      <c r="Q1" s="29" t="s">
        <v>183</v>
      </c>
      <c r="R1" s="27" t="s">
        <v>182</v>
      </c>
      <c r="S1" s="30"/>
      <c r="T1" s="28" t="s">
        <v>119</v>
      </c>
      <c r="U1" s="28" t="s">
        <v>120</v>
      </c>
    </row>
    <row r="2" spans="1:21" x14ac:dyDescent="0.25">
      <c r="A2" s="23">
        <v>18</v>
      </c>
      <c r="B2" s="23">
        <v>1</v>
      </c>
      <c r="C2" s="23" t="s">
        <v>136</v>
      </c>
      <c r="D2" s="23" t="s">
        <v>137</v>
      </c>
      <c r="E2" s="23"/>
      <c r="F2" s="23"/>
      <c r="G2" s="25">
        <v>2</v>
      </c>
      <c r="H2" s="25">
        <v>3</v>
      </c>
      <c r="I2" s="25">
        <v>4</v>
      </c>
      <c r="J2" s="25">
        <v>3</v>
      </c>
      <c r="K2" s="25">
        <v>2</v>
      </c>
      <c r="L2" s="25">
        <f>AVERAGE(G2:K2)</f>
        <v>2.8</v>
      </c>
      <c r="M2" s="23" t="str">
        <f>IF(L2&gt;=4.8,"Beca","")</f>
        <v/>
      </c>
      <c r="N2" s="23" t="str">
        <f>IF(AND(A3=25,L3&gt;4.6),"1/2 BECA","")</f>
        <v/>
      </c>
      <c r="O2" s="23" t="str">
        <f>IF(AND(L3&lt;=1.5,A3&lt;10),"Expulsión","")</f>
        <v/>
      </c>
      <c r="P2" s="23" t="str">
        <f>IF(L2&lt;=1,"Suspención 1 año","")</f>
        <v/>
      </c>
      <c r="Q2" s="23" t="str">
        <f>IF(A2&lt;=8,"M- condicional","")</f>
        <v/>
      </c>
      <c r="R2" s="22" t="str">
        <f>IF(L2&gt;=3,"Aprobado","Reprobado")</f>
        <v>Reprobado</v>
      </c>
      <c r="S2" s="22"/>
      <c r="T2" s="23">
        <f>MAX(L:L)</f>
        <v>4.8</v>
      </c>
      <c r="U2" s="23">
        <f>MIN(L:L)</f>
        <v>0.8</v>
      </c>
    </row>
    <row r="3" spans="1:21" x14ac:dyDescent="0.25">
      <c r="A3" s="23">
        <v>14</v>
      </c>
      <c r="B3" s="23">
        <v>2</v>
      </c>
      <c r="C3" s="23" t="s">
        <v>138</v>
      </c>
      <c r="D3" s="23" t="s">
        <v>139</v>
      </c>
      <c r="E3" s="23"/>
      <c r="F3" s="23"/>
      <c r="G3" s="25">
        <v>0</v>
      </c>
      <c r="H3" s="25">
        <v>4</v>
      </c>
      <c r="I3" s="25">
        <v>0</v>
      </c>
      <c r="J3" s="25">
        <v>1</v>
      </c>
      <c r="K3" s="25">
        <v>4</v>
      </c>
      <c r="L3" s="25">
        <f t="shared" ref="L3:L25" si="0">AVERAGE(G3:K3)</f>
        <v>1.8</v>
      </c>
      <c r="M3" s="23" t="str">
        <f t="shared" ref="M3:M24" si="1">IF(L3&gt;=4.8,"Beca","")</f>
        <v/>
      </c>
      <c r="N3" s="23" t="str">
        <f t="shared" ref="N3:N25" si="2">IF(AND(A4=25,L4&gt;4.6),"1/2 BECA","")</f>
        <v/>
      </c>
      <c r="O3" s="23" t="str">
        <f t="shared" ref="O3:O25" si="3">IF(AND(L4&lt;=1.5,A4&lt;10),"Expulsión","")</f>
        <v/>
      </c>
      <c r="P3" s="23" t="str">
        <f t="shared" ref="P3:P25" si="4">IF(L3&lt;=1,"Suspención 1 año","")</f>
        <v/>
      </c>
      <c r="Q3" s="23" t="str">
        <f t="shared" ref="Q3:Q25" si="5">IF(A3&lt;=8,"M- condicional","")</f>
        <v/>
      </c>
      <c r="R3" s="22" t="str">
        <f t="shared" ref="R3:R25" si="6">IF(L3&gt;=3,"Aprobado","Reprobado")</f>
        <v>Reprobado</v>
      </c>
      <c r="S3" s="22"/>
      <c r="T3" s="22"/>
      <c r="U3" s="22"/>
    </row>
    <row r="4" spans="1:21" x14ac:dyDescent="0.25">
      <c r="A4" s="23">
        <v>15</v>
      </c>
      <c r="B4" s="23">
        <v>3</v>
      </c>
      <c r="C4" s="23" t="s">
        <v>140</v>
      </c>
      <c r="D4" s="23" t="s">
        <v>141</v>
      </c>
      <c r="E4" s="23"/>
      <c r="F4" s="23"/>
      <c r="G4" s="25">
        <v>2</v>
      </c>
      <c r="H4" s="25">
        <v>4</v>
      </c>
      <c r="I4" s="25">
        <v>2</v>
      </c>
      <c r="J4" s="25">
        <v>3</v>
      </c>
      <c r="K4" s="25">
        <v>4</v>
      </c>
      <c r="L4" s="25">
        <f t="shared" si="0"/>
        <v>3</v>
      </c>
      <c r="M4" s="23" t="str">
        <f t="shared" si="1"/>
        <v/>
      </c>
      <c r="N4" s="23" t="str">
        <f t="shared" si="2"/>
        <v/>
      </c>
      <c r="O4" s="23" t="str">
        <f t="shared" si="3"/>
        <v/>
      </c>
      <c r="P4" s="23" t="str">
        <f t="shared" si="4"/>
        <v/>
      </c>
      <c r="Q4" s="23" t="str">
        <f t="shared" si="5"/>
        <v/>
      </c>
      <c r="R4" s="22" t="str">
        <f t="shared" si="6"/>
        <v>Aprobado</v>
      </c>
      <c r="S4" s="22"/>
      <c r="T4" s="22"/>
      <c r="U4" s="22"/>
    </row>
    <row r="5" spans="1:21" x14ac:dyDescent="0.25">
      <c r="A5" s="23">
        <v>25</v>
      </c>
      <c r="B5" s="23">
        <v>4</v>
      </c>
      <c r="C5" s="23" t="s">
        <v>142</v>
      </c>
      <c r="D5" s="23" t="s">
        <v>143</v>
      </c>
      <c r="E5" s="23"/>
      <c r="F5" s="23"/>
      <c r="G5" s="25">
        <v>1</v>
      </c>
      <c r="H5" s="25">
        <v>4</v>
      </c>
      <c r="I5" s="25">
        <v>3</v>
      </c>
      <c r="J5" s="25">
        <v>5</v>
      </c>
      <c r="K5" s="25">
        <v>3</v>
      </c>
      <c r="L5" s="25">
        <f t="shared" si="0"/>
        <v>3.2</v>
      </c>
      <c r="M5" s="23" t="str">
        <f t="shared" si="1"/>
        <v/>
      </c>
      <c r="N5" s="23" t="str">
        <f t="shared" si="2"/>
        <v/>
      </c>
      <c r="O5" s="23" t="str">
        <f t="shared" si="3"/>
        <v/>
      </c>
      <c r="P5" s="23" t="str">
        <f t="shared" si="4"/>
        <v/>
      </c>
      <c r="Q5" s="23" t="str">
        <f t="shared" si="5"/>
        <v/>
      </c>
      <c r="R5" s="22" t="str">
        <f t="shared" si="6"/>
        <v>Aprobado</v>
      </c>
      <c r="S5" s="22"/>
      <c r="T5" s="26" t="s">
        <v>134</v>
      </c>
      <c r="U5" s="26" t="s">
        <v>135</v>
      </c>
    </row>
    <row r="6" spans="1:21" x14ac:dyDescent="0.25">
      <c r="A6" s="23">
        <v>21</v>
      </c>
      <c r="B6" s="23">
        <v>5</v>
      </c>
      <c r="C6" s="23" t="s">
        <v>144</v>
      </c>
      <c r="D6" s="23" t="s">
        <v>145</v>
      </c>
      <c r="E6" s="23"/>
      <c r="F6" s="23"/>
      <c r="G6" s="25">
        <v>2</v>
      </c>
      <c r="H6" s="25">
        <v>0</v>
      </c>
      <c r="I6" s="25">
        <v>1</v>
      </c>
      <c r="J6" s="25">
        <v>3</v>
      </c>
      <c r="K6" s="25">
        <v>3</v>
      </c>
      <c r="L6" s="25">
        <f t="shared" si="0"/>
        <v>1.8</v>
      </c>
      <c r="M6" s="23" t="str">
        <f t="shared" si="1"/>
        <v/>
      </c>
      <c r="N6" s="23" t="str">
        <f t="shared" si="2"/>
        <v/>
      </c>
      <c r="O6" s="23" t="str">
        <f t="shared" si="3"/>
        <v/>
      </c>
      <c r="P6" s="23" t="str">
        <f t="shared" si="4"/>
        <v/>
      </c>
      <c r="Q6" s="23" t="str">
        <f t="shared" si="5"/>
        <v/>
      </c>
      <c r="R6" s="22" t="str">
        <f t="shared" si="6"/>
        <v>Reprobado</v>
      </c>
      <c r="S6" s="22"/>
      <c r="T6" s="23">
        <f>COUNTIF(F2:F26,"M")</f>
        <v>0</v>
      </c>
      <c r="U6" s="23"/>
    </row>
    <row r="7" spans="1:21" x14ac:dyDescent="0.25">
      <c r="A7" s="23">
        <v>24</v>
      </c>
      <c r="B7" s="23">
        <v>6</v>
      </c>
      <c r="C7" s="23" t="s">
        <v>146</v>
      </c>
      <c r="D7" s="23" t="s">
        <v>147</v>
      </c>
      <c r="E7" s="23"/>
      <c r="F7" s="23"/>
      <c r="G7" s="25">
        <v>2</v>
      </c>
      <c r="H7" s="25">
        <v>5</v>
      </c>
      <c r="I7" s="25">
        <v>4</v>
      </c>
      <c r="J7" s="25">
        <v>3</v>
      </c>
      <c r="K7" s="25">
        <v>4</v>
      </c>
      <c r="L7" s="25">
        <f t="shared" si="0"/>
        <v>3.6</v>
      </c>
      <c r="M7" s="23" t="str">
        <f t="shared" si="1"/>
        <v/>
      </c>
      <c r="N7" s="23" t="str">
        <f t="shared" si="2"/>
        <v/>
      </c>
      <c r="O7" s="23" t="str">
        <f t="shared" si="3"/>
        <v/>
      </c>
      <c r="P7" s="23" t="str">
        <f t="shared" si="4"/>
        <v/>
      </c>
      <c r="Q7" s="23" t="str">
        <f t="shared" si="5"/>
        <v/>
      </c>
      <c r="R7" s="22" t="str">
        <f t="shared" si="6"/>
        <v>Aprobado</v>
      </c>
      <c r="S7" s="22"/>
      <c r="T7" s="22"/>
      <c r="U7" s="22"/>
    </row>
    <row r="8" spans="1:21" x14ac:dyDescent="0.25">
      <c r="A8" s="23">
        <v>28</v>
      </c>
      <c r="B8" s="23">
        <v>7</v>
      </c>
      <c r="C8" s="23" t="s">
        <v>148</v>
      </c>
      <c r="D8" s="23" t="s">
        <v>149</v>
      </c>
      <c r="E8" s="23"/>
      <c r="F8" s="23"/>
      <c r="G8" s="25">
        <v>3</v>
      </c>
      <c r="H8" s="25">
        <v>2</v>
      </c>
      <c r="I8" s="25">
        <v>3</v>
      </c>
      <c r="J8" s="25">
        <v>5</v>
      </c>
      <c r="K8" s="25">
        <v>2</v>
      </c>
      <c r="L8" s="25">
        <f t="shared" si="0"/>
        <v>3</v>
      </c>
      <c r="M8" s="23" t="str">
        <f t="shared" si="1"/>
        <v/>
      </c>
      <c r="N8" s="23" t="str">
        <f t="shared" si="2"/>
        <v/>
      </c>
      <c r="O8" s="23" t="str">
        <f t="shared" si="3"/>
        <v/>
      </c>
      <c r="P8" s="23" t="str">
        <f t="shared" si="4"/>
        <v/>
      </c>
      <c r="Q8" s="23" t="str">
        <f t="shared" si="5"/>
        <v/>
      </c>
      <c r="R8" s="22" t="str">
        <f t="shared" si="6"/>
        <v>Aprobado</v>
      </c>
      <c r="S8" s="22"/>
      <c r="T8" s="22"/>
      <c r="U8" s="22"/>
    </row>
    <row r="9" spans="1:21" x14ac:dyDescent="0.25">
      <c r="A9" s="23">
        <v>28</v>
      </c>
      <c r="B9" s="23">
        <v>8</v>
      </c>
      <c r="C9" s="23" t="s">
        <v>150</v>
      </c>
      <c r="D9" s="23" t="s">
        <v>151</v>
      </c>
      <c r="E9" s="23"/>
      <c r="F9" s="23"/>
      <c r="G9" s="25">
        <v>0</v>
      </c>
      <c r="H9" s="25">
        <v>3</v>
      </c>
      <c r="I9" s="25">
        <v>1</v>
      </c>
      <c r="J9" s="25">
        <v>0</v>
      </c>
      <c r="K9" s="25">
        <v>0</v>
      </c>
      <c r="L9" s="25">
        <f t="shared" si="0"/>
        <v>0.8</v>
      </c>
      <c r="M9" s="23" t="str">
        <f t="shared" si="1"/>
        <v/>
      </c>
      <c r="N9" s="23" t="str">
        <f t="shared" si="2"/>
        <v/>
      </c>
      <c r="O9" s="23" t="str">
        <f t="shared" si="3"/>
        <v/>
      </c>
      <c r="P9" s="23" t="str">
        <f t="shared" si="4"/>
        <v>Suspención 1 año</v>
      </c>
      <c r="Q9" s="23" t="str">
        <f t="shared" si="5"/>
        <v/>
      </c>
      <c r="R9" s="22" t="str">
        <f t="shared" si="6"/>
        <v>Reprobado</v>
      </c>
      <c r="S9" s="22"/>
      <c r="T9" s="26" t="s">
        <v>180</v>
      </c>
      <c r="U9" s="26" t="s">
        <v>181</v>
      </c>
    </row>
    <row r="10" spans="1:21" x14ac:dyDescent="0.25">
      <c r="A10" s="23">
        <v>16</v>
      </c>
      <c r="B10" s="23">
        <v>9</v>
      </c>
      <c r="C10" s="23" t="s">
        <v>152</v>
      </c>
      <c r="D10" s="23" t="s">
        <v>153</v>
      </c>
      <c r="E10" s="23"/>
      <c r="F10" s="23"/>
      <c r="G10" s="25">
        <v>4</v>
      </c>
      <c r="H10" s="25">
        <v>3</v>
      </c>
      <c r="I10" s="25">
        <v>5</v>
      </c>
      <c r="J10" s="25">
        <v>3</v>
      </c>
      <c r="K10" s="25">
        <v>3</v>
      </c>
      <c r="L10" s="25">
        <f t="shared" si="0"/>
        <v>3.6</v>
      </c>
      <c r="M10" s="23" t="str">
        <f t="shared" si="1"/>
        <v/>
      </c>
      <c r="N10" s="23" t="str">
        <f t="shared" si="2"/>
        <v/>
      </c>
      <c r="O10" s="23" t="str">
        <f t="shared" si="3"/>
        <v/>
      </c>
      <c r="P10" s="23" t="str">
        <f t="shared" si="4"/>
        <v/>
      </c>
      <c r="Q10" s="23" t="str">
        <f t="shared" si="5"/>
        <v/>
      </c>
      <c r="R10" s="22" t="str">
        <f t="shared" si="6"/>
        <v>Aprobado</v>
      </c>
      <c r="S10" s="22"/>
      <c r="T10" s="23">
        <f>COUNTIF(R2:R26,"Aprobado")</f>
        <v>16</v>
      </c>
      <c r="U10" s="23">
        <f>COUNTIF(R2:R26,"Reprobado")</f>
        <v>8</v>
      </c>
    </row>
    <row r="11" spans="1:21" x14ac:dyDescent="0.25">
      <c r="A11" s="23">
        <v>26</v>
      </c>
      <c r="B11" s="23">
        <v>10</v>
      </c>
      <c r="C11" s="23" t="s">
        <v>154</v>
      </c>
      <c r="D11" s="23" t="s">
        <v>155</v>
      </c>
      <c r="E11" s="23"/>
      <c r="F11" s="23"/>
      <c r="G11" s="25">
        <v>0</v>
      </c>
      <c r="H11" s="25">
        <v>3</v>
      </c>
      <c r="I11" s="25">
        <v>5</v>
      </c>
      <c r="J11" s="25">
        <v>4</v>
      </c>
      <c r="K11" s="25">
        <v>5</v>
      </c>
      <c r="L11" s="25">
        <f t="shared" si="0"/>
        <v>3.4</v>
      </c>
      <c r="M11" s="23" t="str">
        <f t="shared" si="1"/>
        <v/>
      </c>
      <c r="N11" s="23" t="str">
        <f t="shared" si="2"/>
        <v/>
      </c>
      <c r="O11" s="23" t="str">
        <f t="shared" si="3"/>
        <v/>
      </c>
      <c r="P11" s="23" t="str">
        <f t="shared" si="4"/>
        <v/>
      </c>
      <c r="Q11" s="23" t="str">
        <f t="shared" si="5"/>
        <v/>
      </c>
      <c r="R11" s="22" t="str">
        <f t="shared" si="6"/>
        <v>Aprobado</v>
      </c>
      <c r="S11" s="22"/>
      <c r="T11" s="22"/>
      <c r="U11" s="22"/>
    </row>
    <row r="12" spans="1:21" x14ac:dyDescent="0.25">
      <c r="A12" s="23">
        <v>23</v>
      </c>
      <c r="B12" s="23">
        <v>11</v>
      </c>
      <c r="C12" s="23" t="s">
        <v>173</v>
      </c>
      <c r="D12" s="23" t="s">
        <v>156</v>
      </c>
      <c r="E12" s="23"/>
      <c r="F12" s="23"/>
      <c r="G12" s="25">
        <v>4.5</v>
      </c>
      <c r="H12" s="25">
        <v>4.5</v>
      </c>
      <c r="I12" s="25">
        <v>5</v>
      </c>
      <c r="J12" s="25">
        <v>5</v>
      </c>
      <c r="K12" s="25">
        <v>5</v>
      </c>
      <c r="L12" s="25">
        <f t="shared" si="0"/>
        <v>4.8</v>
      </c>
      <c r="M12" s="23" t="str">
        <f t="shared" si="1"/>
        <v>Beca</v>
      </c>
      <c r="N12" s="23" t="str">
        <f t="shared" si="2"/>
        <v/>
      </c>
      <c r="O12" s="23" t="str">
        <f t="shared" si="3"/>
        <v/>
      </c>
      <c r="P12" s="23" t="str">
        <f t="shared" si="4"/>
        <v/>
      </c>
      <c r="Q12" s="23" t="str">
        <f t="shared" si="5"/>
        <v/>
      </c>
      <c r="R12" s="22" t="str">
        <f t="shared" si="6"/>
        <v>Aprobado</v>
      </c>
      <c r="S12" s="22"/>
      <c r="T12" s="22"/>
      <c r="U12" s="22"/>
    </row>
    <row r="13" spans="1:21" x14ac:dyDescent="0.25">
      <c r="A13" s="23">
        <v>27</v>
      </c>
      <c r="B13" s="23">
        <v>12</v>
      </c>
      <c r="C13" s="23" t="s">
        <v>157</v>
      </c>
      <c r="D13" s="23" t="s">
        <v>158</v>
      </c>
      <c r="E13" s="23"/>
      <c r="F13" s="23"/>
      <c r="G13" s="25">
        <v>5</v>
      </c>
      <c r="H13" s="25">
        <v>5</v>
      </c>
      <c r="I13" s="25">
        <v>1</v>
      </c>
      <c r="J13" s="25">
        <v>4</v>
      </c>
      <c r="K13" s="25">
        <v>1</v>
      </c>
      <c r="L13" s="25">
        <f t="shared" si="0"/>
        <v>3.2</v>
      </c>
      <c r="M13" s="23" t="str">
        <f t="shared" si="1"/>
        <v/>
      </c>
      <c r="N13" s="23" t="str">
        <f t="shared" si="2"/>
        <v/>
      </c>
      <c r="O13" s="23" t="str">
        <f t="shared" si="3"/>
        <v/>
      </c>
      <c r="P13" s="23" t="str">
        <f t="shared" si="4"/>
        <v/>
      </c>
      <c r="Q13" s="23" t="str">
        <f t="shared" si="5"/>
        <v/>
      </c>
      <c r="R13" s="22" t="str">
        <f t="shared" si="6"/>
        <v>Aprobado</v>
      </c>
      <c r="S13" s="22"/>
      <c r="T13" s="22"/>
      <c r="U13" s="22"/>
    </row>
    <row r="14" spans="1:21" x14ac:dyDescent="0.25">
      <c r="A14" s="23">
        <v>30</v>
      </c>
      <c r="B14" s="23">
        <v>13</v>
      </c>
      <c r="C14" s="23" t="s">
        <v>159</v>
      </c>
      <c r="D14" s="23" t="s">
        <v>160</v>
      </c>
      <c r="E14" s="23"/>
      <c r="F14" s="23"/>
      <c r="G14" s="25">
        <v>0</v>
      </c>
      <c r="H14" s="25">
        <v>0</v>
      </c>
      <c r="I14" s="25">
        <v>3</v>
      </c>
      <c r="J14" s="25">
        <v>3</v>
      </c>
      <c r="K14" s="25">
        <v>4</v>
      </c>
      <c r="L14" s="25">
        <f t="shared" si="0"/>
        <v>2</v>
      </c>
      <c r="M14" s="23" t="str">
        <f t="shared" si="1"/>
        <v/>
      </c>
      <c r="N14" s="23" t="str">
        <f t="shared" si="2"/>
        <v/>
      </c>
      <c r="O14" s="23" t="str">
        <f t="shared" si="3"/>
        <v/>
      </c>
      <c r="P14" s="23" t="str">
        <f t="shared" si="4"/>
        <v/>
      </c>
      <c r="Q14" s="23" t="str">
        <f t="shared" si="5"/>
        <v/>
      </c>
      <c r="R14" s="22" t="str">
        <f t="shared" si="6"/>
        <v>Reprobado</v>
      </c>
      <c r="S14" s="22"/>
      <c r="T14" s="22"/>
      <c r="U14" s="22"/>
    </row>
    <row r="15" spans="1:21" x14ac:dyDescent="0.25">
      <c r="A15" s="23">
        <v>22</v>
      </c>
      <c r="B15" s="23">
        <v>14</v>
      </c>
      <c r="C15" s="23" t="s">
        <v>161</v>
      </c>
      <c r="D15" s="23" t="s">
        <v>162</v>
      </c>
      <c r="E15" s="23"/>
      <c r="F15" s="23"/>
      <c r="G15" s="25">
        <v>1</v>
      </c>
      <c r="H15" s="25">
        <v>4</v>
      </c>
      <c r="I15" s="25">
        <v>3</v>
      </c>
      <c r="J15" s="25">
        <v>5</v>
      </c>
      <c r="K15" s="25">
        <v>2</v>
      </c>
      <c r="L15" s="25">
        <f t="shared" si="0"/>
        <v>3</v>
      </c>
      <c r="M15" s="23" t="str">
        <f t="shared" si="1"/>
        <v/>
      </c>
      <c r="N15" s="23" t="str">
        <f t="shared" si="2"/>
        <v/>
      </c>
      <c r="O15" s="23" t="str">
        <f t="shared" si="3"/>
        <v/>
      </c>
      <c r="P15" s="23" t="str">
        <f t="shared" si="4"/>
        <v/>
      </c>
      <c r="Q15" s="23" t="str">
        <f t="shared" si="5"/>
        <v/>
      </c>
      <c r="R15" s="22" t="str">
        <f t="shared" si="6"/>
        <v>Aprobado</v>
      </c>
      <c r="S15" s="22"/>
      <c r="T15" s="22"/>
      <c r="U15" s="22"/>
    </row>
    <row r="16" spans="1:21" x14ac:dyDescent="0.25">
      <c r="A16" s="23">
        <v>7</v>
      </c>
      <c r="B16" s="23">
        <v>15</v>
      </c>
      <c r="C16" s="23" t="s">
        <v>163</v>
      </c>
      <c r="D16" s="23" t="s">
        <v>164</v>
      </c>
      <c r="E16" s="23"/>
      <c r="F16" s="23"/>
      <c r="G16" s="25">
        <v>4</v>
      </c>
      <c r="H16" s="25">
        <v>5</v>
      </c>
      <c r="I16" s="25">
        <v>2</v>
      </c>
      <c r="J16" s="25">
        <v>3</v>
      </c>
      <c r="K16" s="25">
        <v>1</v>
      </c>
      <c r="L16" s="25">
        <f t="shared" si="0"/>
        <v>3</v>
      </c>
      <c r="M16" s="23" t="str">
        <f t="shared" si="1"/>
        <v/>
      </c>
      <c r="N16" s="23" t="str">
        <f t="shared" si="2"/>
        <v/>
      </c>
      <c r="O16" s="23" t="str">
        <f t="shared" si="3"/>
        <v/>
      </c>
      <c r="P16" s="23" t="str">
        <f t="shared" si="4"/>
        <v/>
      </c>
      <c r="Q16" s="23" t="str">
        <f t="shared" si="5"/>
        <v>M- condicional</v>
      </c>
      <c r="R16" s="22" t="str">
        <f t="shared" si="6"/>
        <v>Aprobado</v>
      </c>
      <c r="S16" s="22"/>
      <c r="T16" s="22"/>
      <c r="U16" s="22"/>
    </row>
    <row r="17" spans="1:21" x14ac:dyDescent="0.25">
      <c r="A17" s="23">
        <v>22</v>
      </c>
      <c r="B17" s="23">
        <v>16</v>
      </c>
      <c r="C17" s="23" t="s">
        <v>154</v>
      </c>
      <c r="D17" s="23" t="s">
        <v>165</v>
      </c>
      <c r="E17" s="23"/>
      <c r="F17" s="23"/>
      <c r="G17" s="25">
        <v>5</v>
      </c>
      <c r="H17" s="25">
        <v>2</v>
      </c>
      <c r="I17" s="25">
        <v>5</v>
      </c>
      <c r="J17" s="25">
        <v>5</v>
      </c>
      <c r="K17" s="25">
        <v>0</v>
      </c>
      <c r="L17" s="25">
        <f t="shared" si="0"/>
        <v>3.4</v>
      </c>
      <c r="M17" s="23" t="str">
        <f t="shared" si="1"/>
        <v/>
      </c>
      <c r="N17" s="23" t="str">
        <f t="shared" si="2"/>
        <v>1/2 BECA</v>
      </c>
      <c r="O17" s="23" t="str">
        <f t="shared" si="3"/>
        <v/>
      </c>
      <c r="P17" s="23" t="str">
        <f t="shared" si="4"/>
        <v/>
      </c>
      <c r="Q17" s="23" t="str">
        <f t="shared" si="5"/>
        <v/>
      </c>
      <c r="R17" s="22" t="str">
        <f t="shared" si="6"/>
        <v>Aprobado</v>
      </c>
      <c r="S17" s="22"/>
      <c r="T17" s="22"/>
      <c r="U17" s="22"/>
    </row>
    <row r="18" spans="1:21" x14ac:dyDescent="0.25">
      <c r="A18" s="23">
        <v>25</v>
      </c>
      <c r="B18" s="23">
        <v>17</v>
      </c>
      <c r="C18" s="23" t="s">
        <v>166</v>
      </c>
      <c r="D18" s="23" t="s">
        <v>167</v>
      </c>
      <c r="E18" s="23"/>
      <c r="F18" s="23"/>
      <c r="G18" s="25">
        <v>5</v>
      </c>
      <c r="H18" s="25">
        <v>5</v>
      </c>
      <c r="I18" s="25">
        <v>3.5</v>
      </c>
      <c r="J18" s="25">
        <v>5</v>
      </c>
      <c r="K18" s="25">
        <v>5</v>
      </c>
      <c r="L18" s="25">
        <f t="shared" si="0"/>
        <v>4.7</v>
      </c>
      <c r="M18" s="23" t="str">
        <f t="shared" si="1"/>
        <v/>
      </c>
      <c r="N18" s="23" t="str">
        <f t="shared" si="2"/>
        <v/>
      </c>
      <c r="O18" s="23" t="str">
        <f t="shared" si="3"/>
        <v/>
      </c>
      <c r="P18" s="23" t="str">
        <f t="shared" si="4"/>
        <v/>
      </c>
      <c r="Q18" s="23" t="str">
        <f t="shared" si="5"/>
        <v/>
      </c>
      <c r="R18" s="22" t="str">
        <f t="shared" si="6"/>
        <v>Aprobado</v>
      </c>
      <c r="S18" s="22"/>
      <c r="T18" s="22"/>
      <c r="U18" s="22"/>
    </row>
    <row r="19" spans="1:21" x14ac:dyDescent="0.25">
      <c r="A19" s="23">
        <v>26</v>
      </c>
      <c r="B19" s="23">
        <v>18</v>
      </c>
      <c r="C19" s="23" t="s">
        <v>144</v>
      </c>
      <c r="D19" s="23" t="s">
        <v>168</v>
      </c>
      <c r="E19" s="23"/>
      <c r="F19" s="23"/>
      <c r="G19" s="25">
        <v>5</v>
      </c>
      <c r="H19" s="25">
        <v>5</v>
      </c>
      <c r="I19" s="25">
        <v>5</v>
      </c>
      <c r="J19" s="25">
        <v>4</v>
      </c>
      <c r="K19" s="25">
        <v>1</v>
      </c>
      <c r="L19" s="25">
        <f t="shared" si="0"/>
        <v>4</v>
      </c>
      <c r="M19" s="23" t="str">
        <f t="shared" si="1"/>
        <v/>
      </c>
      <c r="N19" s="23" t="str">
        <f t="shared" si="2"/>
        <v/>
      </c>
      <c r="O19" s="23" t="str">
        <f t="shared" si="3"/>
        <v/>
      </c>
      <c r="P19" s="23" t="str">
        <f t="shared" si="4"/>
        <v/>
      </c>
      <c r="Q19" s="23" t="str">
        <f t="shared" si="5"/>
        <v/>
      </c>
      <c r="R19" s="22" t="str">
        <f t="shared" si="6"/>
        <v>Aprobado</v>
      </c>
      <c r="S19" s="22"/>
      <c r="T19" s="22"/>
      <c r="U19" s="22"/>
    </row>
    <row r="20" spans="1:21" x14ac:dyDescent="0.25">
      <c r="A20" s="23">
        <v>12</v>
      </c>
      <c r="B20" s="23">
        <v>19</v>
      </c>
      <c r="C20" s="23" t="s">
        <v>169</v>
      </c>
      <c r="D20" s="23" t="s">
        <v>170</v>
      </c>
      <c r="E20" s="23"/>
      <c r="F20" s="23"/>
      <c r="G20" s="25">
        <v>5</v>
      </c>
      <c r="H20" s="25">
        <v>5</v>
      </c>
      <c r="I20" s="25">
        <v>4</v>
      </c>
      <c r="J20" s="25">
        <v>4</v>
      </c>
      <c r="K20" s="25">
        <v>3</v>
      </c>
      <c r="L20" s="25">
        <f t="shared" si="0"/>
        <v>4.2</v>
      </c>
      <c r="M20" s="23" t="str">
        <f t="shared" si="1"/>
        <v/>
      </c>
      <c r="N20" s="23" t="str">
        <f t="shared" si="2"/>
        <v/>
      </c>
      <c r="O20" s="23" t="str">
        <f t="shared" si="3"/>
        <v/>
      </c>
      <c r="P20" s="23" t="str">
        <f t="shared" si="4"/>
        <v/>
      </c>
      <c r="Q20" s="23" t="str">
        <f t="shared" si="5"/>
        <v/>
      </c>
      <c r="R20" s="22" t="str">
        <f t="shared" si="6"/>
        <v>Aprobado</v>
      </c>
      <c r="S20" s="22"/>
      <c r="T20" s="22"/>
      <c r="U20" s="22"/>
    </row>
    <row r="21" spans="1:21" x14ac:dyDescent="0.25">
      <c r="A21" s="23">
        <v>30</v>
      </c>
      <c r="B21" s="23">
        <v>20</v>
      </c>
      <c r="C21" s="23" t="s">
        <v>171</v>
      </c>
      <c r="D21" s="23" t="s">
        <v>172</v>
      </c>
      <c r="E21" s="23"/>
      <c r="F21" s="23"/>
      <c r="G21" s="25">
        <v>2</v>
      </c>
      <c r="H21" s="25">
        <v>5</v>
      </c>
      <c r="I21" s="25">
        <v>2</v>
      </c>
      <c r="J21" s="25">
        <v>5</v>
      </c>
      <c r="K21" s="25">
        <v>4</v>
      </c>
      <c r="L21" s="25">
        <f t="shared" si="0"/>
        <v>3.6</v>
      </c>
      <c r="M21" s="23" t="str">
        <f t="shared" si="1"/>
        <v/>
      </c>
      <c r="N21" s="23" t="str">
        <f t="shared" si="2"/>
        <v/>
      </c>
      <c r="O21" s="23" t="str">
        <f t="shared" si="3"/>
        <v/>
      </c>
      <c r="P21" s="23" t="str">
        <f t="shared" si="4"/>
        <v/>
      </c>
      <c r="Q21" s="23" t="str">
        <f t="shared" si="5"/>
        <v/>
      </c>
      <c r="R21" s="22" t="str">
        <f t="shared" si="6"/>
        <v>Aprobado</v>
      </c>
      <c r="S21" s="22"/>
      <c r="T21" s="22"/>
      <c r="U21" s="22"/>
    </row>
    <row r="22" spans="1:21" x14ac:dyDescent="0.25">
      <c r="A22" s="23">
        <v>9</v>
      </c>
      <c r="B22" s="23">
        <v>21</v>
      </c>
      <c r="C22" s="23" t="s">
        <v>173</v>
      </c>
      <c r="D22" s="23" t="s">
        <v>145</v>
      </c>
      <c r="E22" s="23"/>
      <c r="F22" s="23"/>
      <c r="G22" s="25">
        <v>2</v>
      </c>
      <c r="H22" s="25">
        <v>4</v>
      </c>
      <c r="I22" s="25">
        <v>0</v>
      </c>
      <c r="J22" s="25">
        <v>2</v>
      </c>
      <c r="K22" s="25">
        <v>0</v>
      </c>
      <c r="L22" s="25">
        <f t="shared" si="0"/>
        <v>1.6</v>
      </c>
      <c r="M22" s="23" t="str">
        <f t="shared" si="1"/>
        <v/>
      </c>
      <c r="N22" s="23" t="str">
        <f t="shared" si="2"/>
        <v/>
      </c>
      <c r="O22" s="23" t="str">
        <f t="shared" si="3"/>
        <v/>
      </c>
      <c r="P22" s="23" t="str">
        <f t="shared" si="4"/>
        <v/>
      </c>
      <c r="Q22" s="23" t="str">
        <f t="shared" si="5"/>
        <v/>
      </c>
      <c r="R22" s="22" t="str">
        <f t="shared" si="6"/>
        <v>Reprobado</v>
      </c>
      <c r="S22" s="22"/>
      <c r="T22" s="22"/>
      <c r="U22" s="22"/>
    </row>
    <row r="23" spans="1:21" x14ac:dyDescent="0.25">
      <c r="A23" s="23">
        <v>8</v>
      </c>
      <c r="B23" s="23">
        <v>22</v>
      </c>
      <c r="C23" s="23" t="s">
        <v>174</v>
      </c>
      <c r="D23" s="23" t="s">
        <v>175</v>
      </c>
      <c r="E23" s="23"/>
      <c r="F23" s="23"/>
      <c r="G23" s="25">
        <v>5</v>
      </c>
      <c r="H23" s="25">
        <v>5</v>
      </c>
      <c r="I23" s="25">
        <v>1</v>
      </c>
      <c r="J23" s="25">
        <v>4</v>
      </c>
      <c r="K23" s="25">
        <v>0</v>
      </c>
      <c r="L23" s="25">
        <f t="shared" si="0"/>
        <v>3</v>
      </c>
      <c r="M23" s="23" t="str">
        <f t="shared" si="1"/>
        <v/>
      </c>
      <c r="N23" s="23" t="str">
        <f t="shared" si="2"/>
        <v/>
      </c>
      <c r="O23" s="23" t="str">
        <f t="shared" si="3"/>
        <v/>
      </c>
      <c r="P23" s="23" t="str">
        <f t="shared" si="4"/>
        <v/>
      </c>
      <c r="Q23" s="23" t="str">
        <f t="shared" si="5"/>
        <v>M- condicional</v>
      </c>
      <c r="R23" s="22" t="str">
        <f t="shared" si="6"/>
        <v>Aprobado</v>
      </c>
      <c r="S23" s="22"/>
      <c r="T23" s="22"/>
      <c r="U23" s="22"/>
    </row>
    <row r="24" spans="1:21" x14ac:dyDescent="0.25">
      <c r="A24" s="23">
        <v>20</v>
      </c>
      <c r="B24" s="23">
        <v>23</v>
      </c>
      <c r="C24" s="23" t="s">
        <v>176</v>
      </c>
      <c r="D24" s="23" t="s">
        <v>177</v>
      </c>
      <c r="E24" s="23"/>
      <c r="F24" s="23"/>
      <c r="G24" s="25">
        <v>0</v>
      </c>
      <c r="H24" s="25">
        <v>0</v>
      </c>
      <c r="I24" s="25">
        <v>2</v>
      </c>
      <c r="J24" s="25">
        <v>0</v>
      </c>
      <c r="K24" s="25">
        <v>3</v>
      </c>
      <c r="L24" s="25">
        <f t="shared" si="0"/>
        <v>1</v>
      </c>
      <c r="M24" s="23" t="str">
        <f t="shared" si="1"/>
        <v/>
      </c>
      <c r="N24" s="23" t="str">
        <f t="shared" si="2"/>
        <v/>
      </c>
      <c r="O24" s="23" t="str">
        <f t="shared" si="3"/>
        <v>Expulsión</v>
      </c>
      <c r="P24" s="23" t="str">
        <f t="shared" si="4"/>
        <v>Suspención 1 año</v>
      </c>
      <c r="Q24" s="23" t="str">
        <f t="shared" si="5"/>
        <v/>
      </c>
      <c r="R24" s="22" t="str">
        <f t="shared" si="6"/>
        <v>Reprobado</v>
      </c>
      <c r="S24" s="22"/>
      <c r="T24" s="22"/>
      <c r="U24" s="22"/>
    </row>
    <row r="25" spans="1:21" x14ac:dyDescent="0.25">
      <c r="A25" s="23">
        <v>8</v>
      </c>
      <c r="B25" s="23">
        <v>24</v>
      </c>
      <c r="C25" s="23" t="s">
        <v>178</v>
      </c>
      <c r="D25" s="23" t="s">
        <v>179</v>
      </c>
      <c r="E25" s="23"/>
      <c r="F25" s="23"/>
      <c r="G25" s="25">
        <v>3</v>
      </c>
      <c r="H25" s="25">
        <v>1</v>
      </c>
      <c r="I25" s="25">
        <v>0</v>
      </c>
      <c r="J25" s="25">
        <v>2</v>
      </c>
      <c r="K25" s="25">
        <v>1</v>
      </c>
      <c r="L25" s="25">
        <f t="shared" si="0"/>
        <v>1.4</v>
      </c>
      <c r="M25" s="23" t="str">
        <f t="shared" ref="M25" si="7">IF(L25&gt;=4.8,"Beca","")</f>
        <v/>
      </c>
      <c r="N25" s="23" t="str">
        <f t="shared" si="2"/>
        <v/>
      </c>
      <c r="O25" s="23" t="str">
        <f t="shared" si="3"/>
        <v>Expulsión</v>
      </c>
      <c r="P25" s="23" t="str">
        <f t="shared" si="4"/>
        <v/>
      </c>
      <c r="Q25" s="23" t="str">
        <f t="shared" si="5"/>
        <v>M- condicional</v>
      </c>
      <c r="R25" s="22" t="str">
        <f t="shared" si="6"/>
        <v>Reprobado</v>
      </c>
      <c r="S25" s="22"/>
      <c r="T25" s="22"/>
      <c r="U25" s="22"/>
    </row>
    <row r="26" spans="1:21" x14ac:dyDescent="0.25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2"/>
      <c r="S26" s="22"/>
      <c r="T26" s="22"/>
      <c r="U26" s="22"/>
    </row>
    <row r="27" spans="1:2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</row>
    <row r="28" spans="1:2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</row>
    <row r="29" spans="1:21" ht="18.75" x14ac:dyDescent="0.25">
      <c r="A29" s="5"/>
      <c r="B29" s="31" t="s">
        <v>184</v>
      </c>
      <c r="C29" s="5"/>
      <c r="D29" s="5"/>
      <c r="E29" s="5"/>
      <c r="F29" s="5"/>
      <c r="G29" s="5"/>
      <c r="J29" s="5"/>
      <c r="K29" s="5"/>
      <c r="L29" s="5"/>
      <c r="M29" s="5"/>
      <c r="N29" s="5"/>
      <c r="O29" s="5"/>
      <c r="P29" s="5"/>
      <c r="Q29" s="5"/>
    </row>
    <row r="30" spans="1:21" ht="18.75" x14ac:dyDescent="0.25">
      <c r="A30" s="5"/>
      <c r="B30" s="32" t="s">
        <v>185</v>
      </c>
      <c r="C30" s="5"/>
      <c r="D30" s="5"/>
      <c r="E30" s="5"/>
      <c r="F30" s="5"/>
      <c r="G30" s="5"/>
      <c r="J30" s="5"/>
      <c r="K30" s="5"/>
      <c r="L30" s="5"/>
      <c r="M30" s="5"/>
      <c r="N30" s="5"/>
      <c r="O30" s="5"/>
      <c r="P30" s="5"/>
      <c r="Q30" s="5"/>
    </row>
    <row r="31" spans="1:21" ht="18.75" x14ac:dyDescent="0.25">
      <c r="A31" s="5"/>
      <c r="B31" s="32" t="s">
        <v>186</v>
      </c>
      <c r="C31" s="5"/>
      <c r="D31" s="5"/>
      <c r="E31" s="5"/>
      <c r="F31" s="5"/>
      <c r="G31" s="5"/>
      <c r="J31" s="5"/>
      <c r="K31" s="5"/>
      <c r="L31" s="5"/>
      <c r="M31" s="5"/>
      <c r="N31" s="5"/>
      <c r="O31" s="5"/>
      <c r="P31" s="5"/>
      <c r="Q31" s="5"/>
    </row>
    <row r="32" spans="1:21" ht="18.75" x14ac:dyDescent="0.25">
      <c r="A32" s="5"/>
      <c r="B32" s="32" t="s">
        <v>187</v>
      </c>
      <c r="C32" s="5"/>
      <c r="D32" s="5"/>
      <c r="E32" s="5"/>
      <c r="F32" s="5"/>
      <c r="G32" s="5"/>
      <c r="J32" s="5"/>
      <c r="K32" s="5"/>
      <c r="L32" s="5"/>
      <c r="M32" s="5"/>
      <c r="N32" s="5"/>
      <c r="O32" s="5"/>
      <c r="P32" s="5"/>
      <c r="Q32" s="5"/>
    </row>
    <row r="33" spans="1:17" ht="18.75" x14ac:dyDescent="0.25">
      <c r="A33" s="5"/>
      <c r="B33" s="32" t="s">
        <v>188</v>
      </c>
      <c r="C33" s="5"/>
      <c r="D33" s="5"/>
      <c r="E33" s="5"/>
      <c r="F33" s="5"/>
      <c r="G33" s="5"/>
      <c r="J33" s="5"/>
      <c r="K33" s="5"/>
      <c r="L33" s="5"/>
      <c r="M33" s="5"/>
      <c r="N33" s="5"/>
      <c r="O33" s="5"/>
      <c r="P33" s="5"/>
      <c r="Q33" s="5"/>
    </row>
    <row r="34" spans="1:17" ht="18.75" x14ac:dyDescent="0.25">
      <c r="A34" s="5"/>
      <c r="B34" s="32" t="s">
        <v>189</v>
      </c>
      <c r="C34" s="5"/>
      <c r="D34" s="5"/>
      <c r="E34" s="5"/>
      <c r="F34" s="5"/>
      <c r="G34" s="5"/>
      <c r="J34" s="5"/>
      <c r="K34" s="5"/>
      <c r="L34" s="5"/>
      <c r="M34" s="5"/>
      <c r="N34" s="5"/>
      <c r="O34" s="5"/>
      <c r="P34" s="5"/>
      <c r="Q34" s="5"/>
    </row>
    <row r="35" spans="1:17" ht="18.75" x14ac:dyDescent="0.25">
      <c r="A35" s="5"/>
      <c r="B35" s="32" t="s">
        <v>190</v>
      </c>
      <c r="C35" s="5"/>
      <c r="D35" s="5"/>
      <c r="E35" s="5"/>
      <c r="F35" s="5"/>
      <c r="G35" s="5"/>
      <c r="J35" s="5"/>
      <c r="K35" s="5"/>
      <c r="L35" s="5"/>
      <c r="M35" s="5"/>
      <c r="N35" s="5"/>
      <c r="O35" s="5"/>
      <c r="P35" s="5"/>
      <c r="Q35" s="5"/>
    </row>
    <row r="36" spans="1:17" ht="18.75" x14ac:dyDescent="0.25">
      <c r="A36" s="5"/>
      <c r="B36" s="32" t="s">
        <v>191</v>
      </c>
      <c r="C36" s="5"/>
      <c r="D36" s="5"/>
      <c r="E36" s="5"/>
      <c r="F36" s="5"/>
      <c r="G36" s="5"/>
      <c r="J36" s="5"/>
      <c r="K36" s="5"/>
      <c r="L36" s="5"/>
      <c r="M36" s="5"/>
      <c r="N36" s="5"/>
      <c r="O36" s="5"/>
      <c r="P36" s="5"/>
      <c r="Q36" s="5"/>
    </row>
    <row r="37" spans="1:17" ht="18.75" x14ac:dyDescent="0.25">
      <c r="A37" s="5"/>
      <c r="B37" s="32" t="s">
        <v>192</v>
      </c>
      <c r="C37" s="5"/>
      <c r="D37" s="5"/>
      <c r="E37" s="5"/>
      <c r="F37" s="5"/>
      <c r="G37" s="5"/>
      <c r="J37" s="5"/>
      <c r="K37" s="5"/>
      <c r="L37" s="5"/>
      <c r="M37" s="5"/>
      <c r="N37" s="5"/>
      <c r="O37" s="5"/>
      <c r="P37" s="5"/>
      <c r="Q37" s="5"/>
    </row>
    <row r="38" spans="1:17" ht="18.75" x14ac:dyDescent="0.25">
      <c r="A38" s="5"/>
      <c r="B38" s="32" t="s">
        <v>193</v>
      </c>
      <c r="C38" s="5"/>
      <c r="D38" s="5"/>
      <c r="E38" s="5"/>
      <c r="F38" s="5"/>
      <c r="G38" s="5"/>
      <c r="J38" s="5"/>
      <c r="K38" s="5"/>
      <c r="L38" s="5"/>
      <c r="M38" s="5"/>
      <c r="N38" s="5"/>
      <c r="O38" s="5"/>
      <c r="P38" s="5"/>
      <c r="Q38" s="5"/>
    </row>
    <row r="39" spans="1:17" ht="18.75" x14ac:dyDescent="0.25">
      <c r="A39" s="5"/>
      <c r="B39" s="32" t="s">
        <v>194</v>
      </c>
      <c r="C39" s="5"/>
      <c r="D39" s="5"/>
      <c r="E39" s="5"/>
      <c r="F39" s="5"/>
      <c r="G39" s="5"/>
      <c r="J39" s="5"/>
      <c r="K39" s="5"/>
      <c r="L39" s="5"/>
      <c r="M39" s="5"/>
      <c r="N39" s="5"/>
      <c r="O39" s="5"/>
      <c r="P39" s="5"/>
      <c r="Q39" s="5"/>
    </row>
    <row r="40" spans="1:17" ht="18.75" x14ac:dyDescent="0.25">
      <c r="A40" s="5"/>
      <c r="B40" s="32" t="s">
        <v>195</v>
      </c>
      <c r="C40" s="5"/>
      <c r="D40" s="5"/>
      <c r="E40" s="5"/>
      <c r="F40" s="5"/>
      <c r="G40" s="5"/>
      <c r="J40" s="5"/>
      <c r="K40" s="5"/>
      <c r="L40" s="5"/>
      <c r="M40" s="5"/>
      <c r="N40" s="5"/>
      <c r="O40" s="5"/>
      <c r="P40" s="5"/>
      <c r="Q40" s="5"/>
    </row>
    <row r="41" spans="1:17" ht="18.75" x14ac:dyDescent="0.25">
      <c r="A41" s="5"/>
      <c r="B41" s="32" t="s">
        <v>196</v>
      </c>
      <c r="C41" s="5"/>
      <c r="D41" s="5"/>
      <c r="E41" s="5"/>
      <c r="F41" s="5"/>
      <c r="G41" s="5"/>
      <c r="J41" s="5"/>
      <c r="K41" s="5"/>
      <c r="L41" s="5"/>
      <c r="M41" s="5"/>
      <c r="N41" s="5"/>
      <c r="O41" s="5"/>
      <c r="P41" s="5"/>
      <c r="Q41" s="5"/>
    </row>
    <row r="42" spans="1:17" ht="18.75" x14ac:dyDescent="0.25">
      <c r="A42" s="5"/>
      <c r="B42" s="32" t="s">
        <v>197</v>
      </c>
      <c r="C42" s="5"/>
      <c r="D42" s="5"/>
      <c r="E42" s="5"/>
      <c r="F42" s="5"/>
      <c r="G42" s="5"/>
      <c r="J42" s="5"/>
      <c r="K42" s="5"/>
      <c r="L42" s="5"/>
      <c r="M42" s="5"/>
      <c r="N42" s="5"/>
      <c r="O42" s="5"/>
      <c r="P42" s="5"/>
      <c r="Q42" s="5"/>
    </row>
    <row r="43" spans="1:17" ht="18.75" x14ac:dyDescent="0.25">
      <c r="A43" s="5"/>
      <c r="B43" s="32" t="s">
        <v>198</v>
      </c>
      <c r="C43" s="5"/>
      <c r="D43" s="5"/>
      <c r="E43" s="5"/>
      <c r="F43" s="5"/>
      <c r="G43" s="5"/>
      <c r="J43" s="5"/>
      <c r="K43" s="5"/>
      <c r="L43" s="5"/>
      <c r="M43" s="5"/>
      <c r="N43" s="5"/>
      <c r="O43" s="5"/>
      <c r="P43" s="5"/>
      <c r="Q43" s="5"/>
    </row>
    <row r="44" spans="1:17" ht="18.75" x14ac:dyDescent="0.25">
      <c r="A44" s="5"/>
      <c r="B44" s="32" t="s">
        <v>199</v>
      </c>
      <c r="C44" s="5"/>
      <c r="D44" s="5"/>
      <c r="E44" s="5"/>
      <c r="F44" s="5"/>
      <c r="G44" s="5"/>
      <c r="J44" s="5"/>
      <c r="K44" s="5"/>
      <c r="L44" s="5"/>
      <c r="M44" s="5"/>
      <c r="N44" s="5"/>
      <c r="O44" s="5"/>
      <c r="P44" s="5"/>
      <c r="Q44" s="5"/>
    </row>
    <row r="45" spans="1:17" ht="18.75" x14ac:dyDescent="0.25">
      <c r="A45" s="5"/>
      <c r="B45" s="32" t="s">
        <v>200</v>
      </c>
      <c r="C45" s="5"/>
      <c r="D45" s="5"/>
      <c r="E45" s="5"/>
      <c r="F45" s="5"/>
      <c r="G45" s="5"/>
      <c r="J45" s="5"/>
      <c r="K45" s="5"/>
      <c r="L45" s="5"/>
      <c r="M45" s="5"/>
      <c r="N45" s="5"/>
      <c r="O45" s="5"/>
      <c r="P45" s="5"/>
      <c r="Q45" s="5"/>
    </row>
    <row r="46" spans="1:17" ht="18.75" x14ac:dyDescent="0.25">
      <c r="A46" s="5"/>
      <c r="B46" s="33" t="s">
        <v>201</v>
      </c>
      <c r="C46" s="5"/>
      <c r="D46" s="5"/>
      <c r="E46" s="5"/>
      <c r="F46" s="5"/>
      <c r="G46" s="5"/>
      <c r="J46" s="5"/>
      <c r="K46" s="5"/>
      <c r="L46" s="5"/>
      <c r="M46" s="5"/>
      <c r="N46" s="5"/>
      <c r="O46" s="5"/>
      <c r="P46" s="5"/>
      <c r="Q46" s="5"/>
    </row>
    <row r="47" spans="1:17" ht="18.75" x14ac:dyDescent="0.25">
      <c r="A47" s="5"/>
      <c r="B47" s="33" t="s">
        <v>202</v>
      </c>
      <c r="C47" s="5"/>
      <c r="D47" s="5"/>
      <c r="E47" s="5"/>
      <c r="F47" s="5"/>
      <c r="G47" s="5"/>
      <c r="J47" s="5"/>
      <c r="K47" s="5"/>
      <c r="L47" s="5"/>
      <c r="M47" s="5"/>
      <c r="N47" s="5"/>
      <c r="O47" s="5"/>
      <c r="P47" s="5"/>
      <c r="Q47" s="5"/>
    </row>
    <row r="48" spans="1:17" ht="18.75" x14ac:dyDescent="0.25">
      <c r="A48" s="5"/>
      <c r="B48" s="33" t="s">
        <v>203</v>
      </c>
      <c r="C48" s="5"/>
      <c r="D48" s="5"/>
      <c r="E48" s="5"/>
      <c r="F48" s="5"/>
      <c r="G48" s="5"/>
      <c r="J48" s="5"/>
      <c r="K48" s="5"/>
      <c r="L48" s="5"/>
      <c r="M48" s="5"/>
      <c r="N48" s="5"/>
      <c r="O48" s="5"/>
      <c r="P48" s="5"/>
      <c r="Q48" s="5"/>
    </row>
    <row r="49" spans="1:17" ht="18.75" x14ac:dyDescent="0.25">
      <c r="A49" s="5"/>
      <c r="B49" s="33" t="s">
        <v>204</v>
      </c>
      <c r="C49" s="5"/>
      <c r="D49" s="5"/>
      <c r="E49" s="5"/>
      <c r="F49" s="5"/>
      <c r="G49" s="5"/>
      <c r="J49" s="5"/>
      <c r="K49" s="5"/>
      <c r="L49" s="5"/>
      <c r="M49" s="5"/>
      <c r="N49" s="5"/>
      <c r="O49" s="5"/>
      <c r="P49" s="5"/>
      <c r="Q49" s="5"/>
    </row>
    <row r="50" spans="1:17" ht="18.75" x14ac:dyDescent="0.25">
      <c r="A50" s="5"/>
      <c r="B50" s="33" t="s">
        <v>205</v>
      </c>
      <c r="C50" s="5"/>
      <c r="D50" s="5"/>
      <c r="E50" s="5"/>
      <c r="F50" s="5"/>
      <c r="G50" s="5"/>
      <c r="J50" s="5"/>
      <c r="K50" s="5"/>
      <c r="L50" s="5"/>
      <c r="M50" s="5"/>
      <c r="N50" s="5"/>
      <c r="O50" s="5"/>
      <c r="P50" s="5"/>
      <c r="Q50" s="5"/>
    </row>
    <row r="51" spans="1:17" ht="18.75" x14ac:dyDescent="0.25">
      <c r="A51" s="5"/>
      <c r="B51" s="33" t="s">
        <v>206</v>
      </c>
      <c r="C51" s="5"/>
      <c r="D51" s="5"/>
      <c r="E51" s="5"/>
      <c r="F51" s="5"/>
      <c r="G51" s="5"/>
      <c r="J51" s="5"/>
      <c r="K51" s="5"/>
      <c r="L51" s="5"/>
      <c r="M51" s="5"/>
      <c r="N51" s="5"/>
      <c r="O51" s="5"/>
      <c r="P51" s="5"/>
      <c r="Q51" s="5"/>
    </row>
    <row r="52" spans="1:17" ht="18.75" x14ac:dyDescent="0.25">
      <c r="A52" s="5"/>
      <c r="B52" s="32" t="s">
        <v>207</v>
      </c>
      <c r="C52" s="5"/>
      <c r="D52" s="5"/>
      <c r="E52" s="5"/>
      <c r="F52" s="5"/>
      <c r="G52" s="5"/>
      <c r="J52" s="5"/>
      <c r="K52" s="5"/>
      <c r="L52" s="5"/>
      <c r="M52" s="5"/>
    </row>
    <row r="53" spans="1:17" ht="18.75" x14ac:dyDescent="0.25">
      <c r="A53" s="5"/>
      <c r="B53" s="32" t="s">
        <v>208</v>
      </c>
      <c r="C53" s="5"/>
      <c r="D53" s="5"/>
      <c r="E53" s="5"/>
      <c r="F53" s="5"/>
      <c r="G53" s="5"/>
      <c r="J53" s="5"/>
      <c r="K53" s="5"/>
      <c r="L53" s="5"/>
      <c r="M53" s="5"/>
    </row>
    <row r="54" spans="1:17" ht="18.75" x14ac:dyDescent="0.25">
      <c r="A54" s="5"/>
      <c r="B54" s="32" t="s">
        <v>209</v>
      </c>
      <c r="C54" s="5"/>
      <c r="D54" s="5"/>
      <c r="E54" s="5"/>
      <c r="F54" s="5"/>
      <c r="G54" s="5"/>
      <c r="J54" s="5"/>
      <c r="K54" s="5"/>
      <c r="L54" s="5"/>
      <c r="M54" s="5"/>
    </row>
    <row r="55" spans="1:17" ht="18.75" x14ac:dyDescent="0.25">
      <c r="A55" s="5"/>
      <c r="B55" s="5"/>
      <c r="C55" s="5"/>
      <c r="D55" s="32"/>
      <c r="E55" s="5"/>
      <c r="F55" s="5"/>
      <c r="G55" s="5"/>
      <c r="H55" s="5"/>
      <c r="I55" s="5"/>
      <c r="J55" s="5"/>
      <c r="K55" s="5"/>
      <c r="L55" s="5"/>
      <c r="M55" s="5"/>
    </row>
    <row r="56" spans="1:17" ht="18.75" x14ac:dyDescent="0.25">
      <c r="A56" s="5"/>
      <c r="B56" s="5"/>
      <c r="C56" s="5"/>
      <c r="D56" s="32"/>
      <c r="E56" s="5"/>
      <c r="F56" s="5"/>
      <c r="G56" s="5"/>
      <c r="H56" s="5"/>
      <c r="I56" s="5"/>
      <c r="J56" s="5"/>
      <c r="K56" s="5"/>
      <c r="L56" s="5"/>
      <c r="M56" s="5"/>
    </row>
    <row r="57" spans="1:17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</row>
    <row r="58" spans="1:17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</row>
    <row r="59" spans="1:17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</row>
    <row r="60" spans="1:17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</row>
    <row r="61" spans="1:17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</row>
    <row r="62" spans="1:17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</row>
    <row r="63" spans="1:17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</row>
    <row r="64" spans="1:17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</row>
    <row r="65" spans="1:13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</row>
    <row r="66" spans="1:13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</row>
    <row r="67" spans="1:13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</row>
    <row r="68" spans="1:13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</row>
    <row r="69" spans="1:13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</row>
    <row r="70" spans="1:13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</row>
    <row r="71" spans="1:13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</row>
    <row r="72" spans="1:13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</row>
    <row r="73" spans="1:13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</row>
    <row r="74" spans="1:13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</row>
    <row r="75" spans="1:13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</row>
    <row r="76" spans="1:13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</row>
    <row r="77" spans="1:13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</row>
    <row r="78" spans="1:13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</row>
    <row r="79" spans="1:13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</row>
    <row r="80" spans="1:13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</row>
    <row r="81" spans="1:13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</row>
    <row r="82" spans="1:13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</row>
    <row r="83" spans="1:13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</row>
    <row r="84" spans="1:13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</row>
    <row r="85" spans="1:13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</row>
    <row r="86" spans="1:13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</row>
    <row r="87" spans="1:13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</row>
    <row r="88" spans="1:13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</row>
    <row r="89" spans="1:13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</row>
    <row r="90" spans="1:13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</row>
    <row r="91" spans="1:13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</row>
    <row r="92" spans="1:13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</row>
    <row r="93" spans="1:13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</row>
    <row r="94" spans="1:13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</row>
    <row r="95" spans="1:13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</row>
    <row r="96" spans="1:13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</row>
    <row r="97" spans="1:13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</row>
    <row r="98" spans="1:13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</row>
    <row r="99" spans="1:13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</row>
    <row r="100" spans="1:13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</row>
    <row r="101" spans="1:13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</row>
    <row r="102" spans="1:13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</row>
    <row r="103" spans="1:13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</row>
    <row r="104" spans="1:13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</row>
    <row r="105" spans="1:13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</row>
    <row r="106" spans="1:13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</row>
    <row r="107" spans="1:13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</row>
    <row r="108" spans="1:13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</row>
    <row r="109" spans="1:13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</row>
    <row r="110" spans="1:13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</row>
    <row r="111" spans="1:13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</row>
    <row r="112" spans="1:13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</row>
    <row r="113" spans="1:13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</row>
    <row r="114" spans="1:13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</row>
    <row r="115" spans="1:13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</row>
    <row r="116" spans="1:13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</row>
    <row r="117" spans="1:13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</row>
    <row r="118" spans="1:13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</row>
    <row r="119" spans="1:13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</row>
    <row r="120" spans="1:13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</row>
    <row r="121" spans="1:13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</row>
    <row r="122" spans="1:13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</row>
    <row r="123" spans="1:13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</row>
    <row r="124" spans="1:13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</row>
    <row r="125" spans="1:13" x14ac:dyDescent="0.2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</row>
    <row r="126" spans="1:13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</row>
    <row r="127" spans="1:13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</row>
    <row r="128" spans="1:13" x14ac:dyDescent="0.2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</row>
    <row r="129" spans="1:13" x14ac:dyDescent="0.2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</row>
    <row r="130" spans="1:13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</row>
    <row r="131" spans="1:13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</row>
    <row r="132" spans="1:13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</row>
    <row r="133" spans="1:13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</row>
    <row r="134" spans="1:13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</row>
    <row r="135" spans="1:13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</row>
    <row r="136" spans="1:13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</row>
    <row r="137" spans="1:13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</row>
    <row r="138" spans="1:13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</row>
    <row r="139" spans="1:13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</row>
    <row r="140" spans="1:13" x14ac:dyDescent="0.2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</row>
    <row r="141" spans="1:13" x14ac:dyDescent="0.2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</row>
    <row r="142" spans="1:13" x14ac:dyDescent="0.2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</row>
    <row r="143" spans="1:13" x14ac:dyDescent="0.2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</row>
    <row r="144" spans="1:13" x14ac:dyDescent="0.2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</row>
    <row r="145" spans="1:13" x14ac:dyDescent="0.2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</row>
    <row r="146" spans="1:13" x14ac:dyDescent="0.2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</row>
    <row r="147" spans="1:13" x14ac:dyDescent="0.2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</row>
    <row r="148" spans="1:13" x14ac:dyDescent="0.2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</row>
    <row r="149" spans="1:13" x14ac:dyDescent="0.2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</row>
    <row r="150" spans="1:13" x14ac:dyDescent="0.2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</row>
    <row r="151" spans="1:13" x14ac:dyDescent="0.2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</row>
    <row r="152" spans="1:13" x14ac:dyDescent="0.2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</row>
    <row r="153" spans="1:13" x14ac:dyDescent="0.2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</row>
    <row r="154" spans="1:13" x14ac:dyDescent="0.2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</row>
    <row r="155" spans="1:13" x14ac:dyDescent="0.2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</row>
    <row r="156" spans="1:13" x14ac:dyDescent="0.2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</row>
    <row r="157" spans="1:13" x14ac:dyDescent="0.2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</row>
    <row r="158" spans="1:13" x14ac:dyDescent="0.2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</row>
    <row r="159" spans="1:13" x14ac:dyDescent="0.2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</row>
    <row r="160" spans="1:13" x14ac:dyDescent="0.2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</row>
    <row r="161" spans="1:13" x14ac:dyDescent="0.2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</row>
    <row r="162" spans="1:13" x14ac:dyDescent="0.2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</row>
    <row r="163" spans="1:13" x14ac:dyDescent="0.2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</row>
    <row r="164" spans="1:13" x14ac:dyDescent="0.2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</row>
    <row r="165" spans="1:13" x14ac:dyDescent="0.2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</row>
    <row r="166" spans="1:13" x14ac:dyDescent="0.2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</row>
    <row r="167" spans="1:13" x14ac:dyDescent="0.2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</row>
    <row r="168" spans="1:13" x14ac:dyDescent="0.2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</row>
    <row r="169" spans="1:13" x14ac:dyDescent="0.2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</row>
    <row r="170" spans="1:13" x14ac:dyDescent="0.2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</row>
    <row r="171" spans="1:13" x14ac:dyDescent="0.2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</row>
    <row r="172" spans="1:13" x14ac:dyDescent="0.2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</row>
  </sheetData>
  <pageMargins left="0.7" right="0.7" top="0.75" bottom="0.75" header="0.3" footer="0.3"/>
  <pageSetup paperSize="9" orientation="portrait" horizontalDpi="4294967293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3"/>
  <sheetViews>
    <sheetView workbookViewId="0">
      <selection activeCell="L21" sqref="L21"/>
    </sheetView>
  </sheetViews>
  <sheetFormatPr baseColWidth="10" defaultRowHeight="15" x14ac:dyDescent="0.25"/>
  <sheetData>
    <row r="1" spans="1:17" ht="61.5" x14ac:dyDescent="0.9">
      <c r="A1" s="42" t="s">
        <v>210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</row>
    <row r="2" spans="1:17" s="21" customFormat="1" ht="18.75" x14ac:dyDescent="0.25">
      <c r="A2" s="5"/>
      <c r="B2" s="31" t="s">
        <v>184</v>
      </c>
      <c r="C2" s="5"/>
      <c r="D2" s="5"/>
      <c r="E2" s="5"/>
      <c r="F2" s="5"/>
      <c r="G2" s="5"/>
      <c r="J2" s="5"/>
      <c r="K2" s="5"/>
      <c r="L2" s="5"/>
      <c r="M2" s="5"/>
      <c r="N2" s="5"/>
      <c r="O2" s="5"/>
      <c r="P2" s="5"/>
      <c r="Q2" s="5"/>
    </row>
    <row r="3" spans="1:17" s="21" customFormat="1" ht="18.75" x14ac:dyDescent="0.25">
      <c r="A3" s="5"/>
      <c r="B3" s="32" t="s">
        <v>185</v>
      </c>
      <c r="C3" s="5"/>
      <c r="D3" s="5"/>
      <c r="E3" s="5"/>
      <c r="F3" s="5"/>
      <c r="G3" s="5"/>
      <c r="J3" s="5"/>
      <c r="K3" s="5"/>
      <c r="L3" s="5"/>
      <c r="M3" s="5"/>
      <c r="N3" s="5"/>
      <c r="O3" s="5"/>
      <c r="P3" s="5"/>
      <c r="Q3" s="5"/>
    </row>
    <row r="4" spans="1:17" s="21" customFormat="1" ht="18.75" x14ac:dyDescent="0.25">
      <c r="A4" s="5"/>
      <c r="B4" s="32" t="s">
        <v>186</v>
      </c>
      <c r="C4" s="5"/>
      <c r="D4" s="5"/>
      <c r="E4" s="5"/>
      <c r="F4" s="5"/>
      <c r="G4" s="5"/>
      <c r="J4" s="5"/>
      <c r="K4" s="5"/>
      <c r="L4" s="5"/>
      <c r="M4" s="5"/>
      <c r="N4" s="5"/>
      <c r="O4" s="5"/>
      <c r="P4" s="5"/>
      <c r="Q4" s="5"/>
    </row>
    <row r="5" spans="1:17" s="21" customFormat="1" ht="18.75" x14ac:dyDescent="0.25">
      <c r="A5" s="5"/>
      <c r="B5" s="32" t="s">
        <v>187</v>
      </c>
      <c r="C5" s="5"/>
      <c r="D5" s="5"/>
      <c r="E5" s="5"/>
      <c r="F5" s="5"/>
      <c r="G5" s="5"/>
      <c r="J5" s="5"/>
      <c r="K5" s="5"/>
      <c r="L5" s="5"/>
      <c r="M5" s="5"/>
      <c r="N5" s="5"/>
      <c r="O5" s="5"/>
      <c r="P5" s="5"/>
      <c r="Q5" s="5"/>
    </row>
    <row r="6" spans="1:17" s="21" customFormat="1" ht="18.75" x14ac:dyDescent="0.25">
      <c r="A6" s="5"/>
      <c r="B6" s="32" t="s">
        <v>188</v>
      </c>
      <c r="C6" s="5"/>
      <c r="D6" s="5"/>
      <c r="E6" s="5"/>
      <c r="F6" s="5"/>
      <c r="G6" s="5"/>
      <c r="J6" s="5"/>
      <c r="K6" s="5"/>
      <c r="L6" s="5"/>
      <c r="M6" s="5"/>
      <c r="N6" s="5"/>
      <c r="O6" s="5"/>
      <c r="P6" s="5"/>
      <c r="Q6" s="5"/>
    </row>
    <row r="7" spans="1:17" s="21" customFormat="1" ht="18.75" x14ac:dyDescent="0.25">
      <c r="A7" s="5"/>
      <c r="B7" s="32" t="s">
        <v>189</v>
      </c>
      <c r="C7" s="5"/>
      <c r="D7" s="5"/>
      <c r="E7" s="5"/>
      <c r="F7" s="5"/>
      <c r="G7" s="5"/>
      <c r="J7" s="5"/>
      <c r="K7" s="5"/>
      <c r="L7" s="5"/>
      <c r="M7" s="5"/>
      <c r="N7" s="5"/>
      <c r="O7" s="5"/>
      <c r="P7" s="5"/>
      <c r="Q7" s="5"/>
    </row>
    <row r="8" spans="1:17" s="21" customFormat="1" ht="18.75" x14ac:dyDescent="0.25">
      <c r="A8" s="5"/>
      <c r="B8" s="32" t="s">
        <v>190</v>
      </c>
      <c r="C8" s="5"/>
      <c r="D8" s="5"/>
      <c r="E8" s="5"/>
      <c r="F8" s="5"/>
      <c r="G8" s="5"/>
      <c r="J8" s="5"/>
      <c r="K8" s="5"/>
      <c r="L8" s="5"/>
      <c r="M8" s="5"/>
      <c r="N8" s="5"/>
      <c r="O8" s="5"/>
      <c r="P8" s="5"/>
      <c r="Q8" s="5"/>
    </row>
    <row r="9" spans="1:17" s="21" customFormat="1" ht="18.75" x14ac:dyDescent="0.25">
      <c r="A9" s="5"/>
      <c r="B9" s="32" t="s">
        <v>191</v>
      </c>
      <c r="C9" s="5"/>
      <c r="D9" s="5"/>
      <c r="E9" s="5"/>
      <c r="F9" s="5"/>
      <c r="G9" s="5"/>
      <c r="J9" s="5"/>
      <c r="K9" s="5"/>
      <c r="L9" s="5"/>
      <c r="M9" s="5"/>
      <c r="N9" s="5"/>
      <c r="O9" s="5"/>
      <c r="P9" s="5"/>
      <c r="Q9" s="5"/>
    </row>
    <row r="10" spans="1:17" s="21" customFormat="1" ht="18.75" x14ac:dyDescent="0.25">
      <c r="A10" s="5"/>
      <c r="B10" s="32" t="s">
        <v>192</v>
      </c>
      <c r="C10" s="5"/>
      <c r="D10" s="5"/>
      <c r="E10" s="5"/>
      <c r="F10" s="5"/>
      <c r="G10" s="5"/>
      <c r="J10" s="5"/>
      <c r="K10" s="5"/>
      <c r="L10" s="5"/>
      <c r="M10" s="5"/>
      <c r="N10" s="5"/>
      <c r="O10" s="5"/>
      <c r="P10" s="5"/>
      <c r="Q10" s="5"/>
    </row>
    <row r="11" spans="1:17" s="21" customFormat="1" ht="18.75" x14ac:dyDescent="0.25">
      <c r="A11" s="5"/>
      <c r="B11" s="32" t="s">
        <v>193</v>
      </c>
      <c r="C11" s="5"/>
      <c r="D11" s="5"/>
      <c r="E11" s="5"/>
      <c r="F11" s="5"/>
      <c r="G11" s="5"/>
      <c r="J11" s="5"/>
      <c r="K11" s="5"/>
      <c r="L11" s="5"/>
      <c r="M11" s="5"/>
      <c r="N11" s="5"/>
      <c r="O11" s="5"/>
      <c r="P11" s="5"/>
      <c r="Q11" s="5"/>
    </row>
    <row r="12" spans="1:17" s="21" customFormat="1" ht="18.75" x14ac:dyDescent="0.25">
      <c r="A12" s="5"/>
      <c r="B12" s="32" t="s">
        <v>194</v>
      </c>
      <c r="C12" s="5"/>
      <c r="D12" s="5"/>
      <c r="E12" s="5"/>
      <c r="F12" s="5"/>
      <c r="G12" s="5"/>
      <c r="J12" s="5"/>
      <c r="K12" s="5"/>
      <c r="L12" s="5"/>
      <c r="M12" s="5"/>
      <c r="N12" s="5"/>
      <c r="O12" s="5"/>
      <c r="P12" s="5"/>
      <c r="Q12" s="5"/>
    </row>
    <row r="13" spans="1:17" s="21" customFormat="1" ht="18.75" x14ac:dyDescent="0.25">
      <c r="A13" s="5"/>
      <c r="B13" s="32" t="s">
        <v>195</v>
      </c>
      <c r="C13" s="5"/>
      <c r="D13" s="5"/>
      <c r="E13" s="5"/>
      <c r="F13" s="5"/>
      <c r="G13" s="5"/>
      <c r="J13" s="5"/>
      <c r="K13" s="5"/>
      <c r="L13" s="32" t="s">
        <v>196</v>
      </c>
      <c r="M13" s="5"/>
      <c r="N13" s="5"/>
      <c r="O13" s="5"/>
      <c r="P13" s="5"/>
      <c r="Q13" s="5"/>
    </row>
    <row r="14" spans="1:17" s="21" customFormat="1" ht="18.75" x14ac:dyDescent="0.25">
      <c r="A14" s="5"/>
      <c r="B14" s="32" t="s">
        <v>212</v>
      </c>
      <c r="C14" s="5"/>
      <c r="D14" s="5"/>
      <c r="E14" s="5"/>
      <c r="F14" s="5"/>
      <c r="G14" s="5"/>
      <c r="J14" s="5"/>
      <c r="K14" s="5"/>
      <c r="L14" s="5"/>
      <c r="M14" s="5"/>
      <c r="N14" s="5"/>
      <c r="O14" s="5"/>
      <c r="P14" s="5"/>
      <c r="Q14" s="5"/>
    </row>
    <row r="15" spans="1:17" s="21" customFormat="1" ht="18.75" x14ac:dyDescent="0.25">
      <c r="A15" s="5"/>
      <c r="B15" s="32" t="s">
        <v>211</v>
      </c>
      <c r="C15" s="5"/>
      <c r="D15" s="5"/>
      <c r="E15" s="5"/>
      <c r="F15" s="5"/>
      <c r="G15" s="5"/>
      <c r="J15" s="5"/>
      <c r="K15" s="5"/>
      <c r="L15" s="5"/>
      <c r="M15" s="5"/>
      <c r="N15" s="5"/>
      <c r="O15" s="5"/>
      <c r="P15" s="5"/>
      <c r="Q15" s="5"/>
    </row>
    <row r="16" spans="1:17" s="21" customFormat="1" ht="18.75" x14ac:dyDescent="0.25">
      <c r="A16" s="5"/>
      <c r="B16" s="32" t="s">
        <v>199</v>
      </c>
      <c r="C16" s="5"/>
      <c r="D16" s="5"/>
      <c r="E16" s="5"/>
      <c r="F16" s="5"/>
      <c r="G16" s="5"/>
      <c r="J16" s="5"/>
      <c r="K16" s="5"/>
      <c r="L16" s="5"/>
      <c r="M16" s="5"/>
      <c r="N16" s="5"/>
      <c r="O16" s="5"/>
      <c r="P16" s="5"/>
      <c r="Q16" s="5"/>
    </row>
    <row r="17" spans="1:17" s="21" customFormat="1" ht="18.75" x14ac:dyDescent="0.25">
      <c r="A17" s="5"/>
      <c r="B17" s="32" t="s">
        <v>200</v>
      </c>
      <c r="C17" s="5"/>
      <c r="D17" s="5"/>
      <c r="E17" s="5"/>
      <c r="F17" s="5"/>
      <c r="G17" s="5"/>
      <c r="J17" s="5"/>
      <c r="K17" s="5"/>
      <c r="L17" s="5"/>
      <c r="M17" s="5"/>
      <c r="N17" s="5"/>
      <c r="O17" s="5"/>
      <c r="P17" s="5"/>
      <c r="Q17" s="5"/>
    </row>
    <row r="18" spans="1:17" s="21" customFormat="1" ht="18.75" x14ac:dyDescent="0.25">
      <c r="A18" s="5"/>
      <c r="B18" s="33" t="s">
        <v>201</v>
      </c>
      <c r="C18" s="5"/>
      <c r="D18" s="5"/>
      <c r="E18" s="5"/>
      <c r="F18" s="5"/>
      <c r="G18" s="5"/>
      <c r="J18" s="5"/>
      <c r="K18" s="5"/>
      <c r="L18" s="5"/>
      <c r="M18" s="5"/>
      <c r="N18" s="5"/>
      <c r="O18" s="5"/>
      <c r="P18" s="5"/>
      <c r="Q18" s="5"/>
    </row>
    <row r="19" spans="1:17" s="21" customFormat="1" ht="18.75" x14ac:dyDescent="0.25">
      <c r="A19" s="5"/>
      <c r="B19" s="33" t="s">
        <v>202</v>
      </c>
      <c r="C19" s="5"/>
      <c r="D19" s="5"/>
      <c r="E19" s="5"/>
      <c r="F19" s="5"/>
      <c r="G19" s="5"/>
      <c r="J19" s="5"/>
      <c r="K19" s="5"/>
      <c r="L19" s="5"/>
      <c r="M19" s="5"/>
      <c r="N19" s="5"/>
      <c r="O19" s="5"/>
      <c r="P19" s="5"/>
      <c r="Q19" s="5"/>
    </row>
    <row r="20" spans="1:17" s="21" customFormat="1" ht="18.75" x14ac:dyDescent="0.25">
      <c r="A20" s="5"/>
      <c r="B20" s="33" t="s">
        <v>203</v>
      </c>
      <c r="C20" s="5"/>
      <c r="D20" s="5"/>
      <c r="E20" s="5"/>
      <c r="F20" s="5"/>
      <c r="G20" s="5"/>
      <c r="J20" s="5"/>
      <c r="K20" s="5"/>
      <c r="L20" s="5"/>
      <c r="M20" s="5"/>
      <c r="N20" s="5"/>
      <c r="O20" s="5"/>
      <c r="P20" s="5"/>
      <c r="Q20" s="5"/>
    </row>
    <row r="21" spans="1:17" s="21" customFormat="1" ht="18.75" x14ac:dyDescent="0.25">
      <c r="A21" s="5"/>
      <c r="B21" s="33" t="s">
        <v>204</v>
      </c>
      <c r="C21" s="5"/>
      <c r="D21" s="5"/>
      <c r="E21" s="5"/>
      <c r="F21" s="5"/>
      <c r="G21" s="5"/>
      <c r="J21" s="5"/>
      <c r="K21" s="5"/>
      <c r="L21" s="5"/>
      <c r="M21" s="5"/>
      <c r="N21" s="5"/>
      <c r="O21" s="5"/>
      <c r="P21" s="5"/>
      <c r="Q21" s="5"/>
    </row>
    <row r="22" spans="1:17" s="21" customFormat="1" ht="18.75" x14ac:dyDescent="0.25">
      <c r="A22" s="5"/>
      <c r="B22" s="33" t="s">
        <v>205</v>
      </c>
      <c r="C22" s="5"/>
      <c r="D22" s="5"/>
      <c r="E22" s="5"/>
      <c r="F22" s="5"/>
      <c r="G22" s="5"/>
      <c r="J22" s="5"/>
      <c r="K22" s="5"/>
      <c r="L22" s="5"/>
      <c r="M22" s="5"/>
      <c r="N22" s="5"/>
      <c r="O22" s="5"/>
      <c r="P22" s="5"/>
      <c r="Q22" s="5"/>
    </row>
    <row r="23" spans="1:17" s="21" customFormat="1" ht="18.75" x14ac:dyDescent="0.25">
      <c r="A23" s="5"/>
      <c r="B23" s="33" t="s">
        <v>206</v>
      </c>
      <c r="C23" s="5"/>
      <c r="D23" s="5"/>
      <c r="E23" s="5"/>
      <c r="F23" s="5"/>
      <c r="G23" s="5"/>
      <c r="J23" s="5"/>
      <c r="K23" s="5"/>
      <c r="L23" s="5"/>
      <c r="M23" s="5"/>
      <c r="N23" s="5"/>
      <c r="O23" s="5"/>
      <c r="P23" s="5"/>
      <c r="Q23" s="5"/>
    </row>
    <row r="24" spans="1:17" s="21" customFormat="1" ht="18.75" x14ac:dyDescent="0.25">
      <c r="A24" s="5"/>
      <c r="B24" s="32" t="s">
        <v>207</v>
      </c>
      <c r="C24" s="5"/>
      <c r="D24" s="5"/>
      <c r="E24" s="5"/>
      <c r="F24" s="5"/>
      <c r="G24" s="5"/>
      <c r="J24" s="5"/>
      <c r="K24" s="5"/>
      <c r="L24" s="5"/>
      <c r="M24" s="5"/>
    </row>
    <row r="25" spans="1:17" s="21" customFormat="1" ht="18.75" x14ac:dyDescent="0.25">
      <c r="A25" s="5"/>
      <c r="B25" s="32" t="s">
        <v>208</v>
      </c>
      <c r="C25" s="5"/>
      <c r="D25" s="5"/>
      <c r="E25" s="5"/>
      <c r="F25" s="5"/>
      <c r="G25" s="5"/>
      <c r="J25" s="5"/>
      <c r="K25" s="5"/>
      <c r="L25" s="5"/>
      <c r="M25" s="5"/>
    </row>
    <row r="26" spans="1:17" s="21" customFormat="1" ht="18.75" x14ac:dyDescent="0.25">
      <c r="A26" s="5"/>
      <c r="B26" s="32" t="s">
        <v>209</v>
      </c>
      <c r="C26" s="5"/>
      <c r="D26" s="5"/>
      <c r="E26" s="5"/>
      <c r="F26" s="5"/>
      <c r="G26" s="5"/>
      <c r="J26" s="5"/>
      <c r="K26" s="5"/>
      <c r="L26" s="5"/>
      <c r="M26" s="5"/>
    </row>
    <row r="27" spans="1:17" s="21" customFormat="1" x14ac:dyDescent="0.25"/>
    <row r="28" spans="1:17" s="21" customFormat="1" x14ac:dyDescent="0.25"/>
    <row r="29" spans="1:17" s="21" customFormat="1" x14ac:dyDescent="0.25"/>
    <row r="30" spans="1:17" s="21" customFormat="1" x14ac:dyDescent="0.25"/>
    <row r="31" spans="1:17" s="21" customFormat="1" x14ac:dyDescent="0.25"/>
    <row r="32" spans="1:17" s="21" customFormat="1" x14ac:dyDescent="0.25"/>
    <row r="33" s="21" customFormat="1" x14ac:dyDescent="0.25"/>
    <row r="34" s="21" customFormat="1" x14ac:dyDescent="0.25"/>
    <row r="35" s="21" customFormat="1" x14ac:dyDescent="0.25"/>
    <row r="36" s="21" customFormat="1" x14ac:dyDescent="0.25"/>
    <row r="37" s="21" customFormat="1" x14ac:dyDescent="0.25"/>
    <row r="38" s="21" customFormat="1" x14ac:dyDescent="0.25"/>
    <row r="39" s="21" customFormat="1" x14ac:dyDescent="0.25"/>
    <row r="40" s="21" customFormat="1" x14ac:dyDescent="0.25"/>
    <row r="41" s="21" customFormat="1" x14ac:dyDescent="0.25"/>
    <row r="42" s="21" customFormat="1" x14ac:dyDescent="0.25"/>
    <row r="43" s="21" customFormat="1" x14ac:dyDescent="0.25"/>
    <row r="44" s="21" customFormat="1" x14ac:dyDescent="0.25"/>
    <row r="45" s="21" customFormat="1" x14ac:dyDescent="0.25"/>
    <row r="46" s="21" customFormat="1" x14ac:dyDescent="0.25"/>
    <row r="47" s="21" customFormat="1" x14ac:dyDescent="0.25"/>
    <row r="48" s="21" customFormat="1" x14ac:dyDescent="0.25"/>
    <row r="49" spans="1:13" s="21" customFormat="1" x14ac:dyDescent="0.25"/>
    <row r="50" spans="1:13" s="21" customFormat="1" x14ac:dyDescent="0.25"/>
    <row r="51" spans="1:13" s="21" customFormat="1" x14ac:dyDescent="0.25"/>
    <row r="52" spans="1:13" s="21" customFormat="1" x14ac:dyDescent="0.25"/>
    <row r="53" spans="1:13" s="21" customFormat="1" ht="18.75" x14ac:dyDescent="0.25">
      <c r="A53" s="5"/>
      <c r="B53" s="5"/>
      <c r="C53" s="5"/>
      <c r="D53" s="32"/>
      <c r="E53" s="5"/>
      <c r="F53" s="5"/>
      <c r="G53" s="5"/>
      <c r="H53" s="5"/>
      <c r="I53" s="5"/>
      <c r="J53" s="5"/>
      <c r="K53" s="5"/>
      <c r="L53" s="5"/>
      <c r="M53" s="5"/>
    </row>
    <row r="54" spans="1:13" s="21" customFormat="1" ht="18.75" x14ac:dyDescent="0.25">
      <c r="A54" s="5"/>
      <c r="B54" s="5"/>
      <c r="C54" s="5"/>
      <c r="D54" s="32"/>
      <c r="E54" s="5"/>
      <c r="F54" s="5"/>
      <c r="G54" s="5"/>
      <c r="H54" s="5"/>
      <c r="I54" s="5"/>
      <c r="J54" s="5"/>
      <c r="K54" s="5"/>
      <c r="L54" s="5"/>
      <c r="M54" s="5"/>
    </row>
    <row r="55" spans="1:13" s="21" customForma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</row>
    <row r="56" spans="1:13" s="21" customForma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</row>
    <row r="57" spans="1:13" s="21" customForma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</row>
    <row r="58" spans="1:13" s="21" customForma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</row>
    <row r="59" spans="1:13" s="21" customForma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</row>
    <row r="60" spans="1:13" s="21" customForma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</row>
    <row r="61" spans="1:13" s="21" customForma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</row>
    <row r="62" spans="1:13" s="21" customForma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</row>
    <row r="63" spans="1:13" s="21" customForma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</row>
    <row r="64" spans="1:13" s="21" customForma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</row>
    <row r="65" spans="1:13" s="21" customForma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</row>
    <row r="66" spans="1:13" s="21" customForma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</row>
    <row r="67" spans="1:13" s="21" customForma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</row>
    <row r="68" spans="1:13" s="21" customForma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</row>
    <row r="69" spans="1:13" s="21" customForma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</row>
    <row r="70" spans="1:13" s="21" customForma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</row>
    <row r="71" spans="1:13" s="21" customForma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</row>
    <row r="72" spans="1:13" s="21" customForma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</row>
    <row r="73" spans="1:13" s="21" customForma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</row>
    <row r="74" spans="1:13" s="21" customForma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</row>
    <row r="75" spans="1:13" s="21" customForma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</row>
    <row r="76" spans="1:13" s="21" customForma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</row>
    <row r="77" spans="1:13" s="21" customForma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</row>
    <row r="78" spans="1:13" s="21" customForma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</row>
    <row r="79" spans="1:13" s="21" customForma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</row>
    <row r="80" spans="1:13" s="21" customForma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</row>
    <row r="81" spans="1:13" s="21" customForma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</row>
    <row r="82" spans="1:13" s="21" customForma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</row>
    <row r="83" spans="1:13" s="21" customForma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</row>
    <row r="84" spans="1:13" s="21" customForma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</row>
    <row r="85" spans="1:13" s="21" customForma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</row>
    <row r="86" spans="1:13" s="21" customForma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</row>
    <row r="87" spans="1:13" s="21" customForma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</row>
    <row r="88" spans="1:13" s="21" customForma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</row>
    <row r="89" spans="1:13" s="21" customForma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</row>
    <row r="90" spans="1:13" s="21" customForma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</row>
    <row r="91" spans="1:13" s="21" customForma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</row>
    <row r="92" spans="1:13" s="21" customForma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</row>
    <row r="93" spans="1:13" s="21" customForma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</row>
    <row r="94" spans="1:13" s="21" customForma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</row>
    <row r="95" spans="1:13" s="21" customForma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</row>
    <row r="96" spans="1:13" s="21" customForma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</row>
    <row r="97" spans="1:13" s="21" customForma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</row>
    <row r="98" spans="1:13" s="21" customForma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</row>
    <row r="99" spans="1:13" s="21" customForma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</row>
    <row r="100" spans="1:13" s="21" customForma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</row>
    <row r="101" spans="1:13" s="21" customForma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</row>
    <row r="102" spans="1:13" s="21" customForma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</row>
    <row r="103" spans="1:13" s="21" customForma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</row>
    <row r="104" spans="1:13" s="21" customForma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</row>
    <row r="105" spans="1:13" s="21" customForma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</row>
    <row r="106" spans="1:13" s="21" customForma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</row>
    <row r="107" spans="1:13" s="21" customForma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</row>
    <row r="108" spans="1:13" s="21" customForma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</row>
    <row r="109" spans="1:13" s="21" customForma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</row>
    <row r="110" spans="1:13" s="21" customForma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</row>
    <row r="111" spans="1:13" s="21" customForma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</row>
    <row r="112" spans="1:13" s="21" customForma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</row>
    <row r="113" spans="1:13" s="21" customForma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</row>
  </sheetData>
  <mergeCells count="1">
    <mergeCell ref="A1:O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Ejercicio</vt:lpstr>
      <vt:lpstr>Resumen</vt:lpstr>
      <vt:lpstr>Base de Datos</vt:lpstr>
      <vt:lpstr>Datos </vt:lpstr>
      <vt:lpstr>Instrucciones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Caro Rentería</dc:creator>
  <cp:lastModifiedBy>Liboria Renteria</cp:lastModifiedBy>
  <dcterms:created xsi:type="dcterms:W3CDTF">2014-10-08T12:14:15Z</dcterms:created>
  <dcterms:modified xsi:type="dcterms:W3CDTF">2014-10-15T15:03:32Z</dcterms:modified>
</cp:coreProperties>
</file>